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84" windowHeight="6936" activeTab="1"/>
  </bookViews>
  <sheets>
    <sheet name="Rev. &amp; Exp." sheetId="1" r:id="rId1"/>
    <sheet name="Rev. Table" sheetId="2" r:id="rId2"/>
    <sheet name="Exp. Table" sheetId="3" r:id="rId3"/>
    <sheet name="Gap Table" sheetId="4" r:id="rId4"/>
  </sheets>
  <definedNames/>
  <calcPr fullCalcOnLoad="1"/>
</workbook>
</file>

<file path=xl/sharedStrings.xml><?xml version="1.0" encoding="utf-8"?>
<sst xmlns="http://schemas.openxmlformats.org/spreadsheetml/2006/main" count="139" uniqueCount="115">
  <si>
    <t>Change</t>
  </si>
  <si>
    <t>Real property</t>
  </si>
  <si>
    <t>Property-related</t>
  </si>
  <si>
    <t>General corporation</t>
  </si>
  <si>
    <t>Banking corporation</t>
  </si>
  <si>
    <t>Sales</t>
  </si>
  <si>
    <t>Other taxes and tax audits</t>
  </si>
  <si>
    <t>STaR reimbursement</t>
  </si>
  <si>
    <t>Miscellaneous revenues</t>
  </si>
  <si>
    <t>State and Federal grants</t>
  </si>
  <si>
    <t>All other</t>
  </si>
  <si>
    <t xml:space="preserve">   Total tax revenues</t>
  </si>
  <si>
    <t xml:space="preserve">   Total other revenues</t>
  </si>
  <si>
    <t>Tax Revenues</t>
  </si>
  <si>
    <t>Total Revenues</t>
  </si>
  <si>
    <t>Average</t>
  </si>
  <si>
    <t>Source: IBO.</t>
  </si>
  <si>
    <t>Dollars in millions</t>
  </si>
  <si>
    <t>Personal income</t>
  </si>
  <si>
    <t>Notes:</t>
  </si>
  <si>
    <t>Personal Income Tax includes Transitional Finance Authority (TFA)</t>
  </si>
  <si>
    <t>Miscellaneous revenues are net of intra-city revenues.</t>
  </si>
  <si>
    <t>Non-Tax Revenues</t>
  </si>
  <si>
    <t>All other non-tax revenues include unrestricted intergovernmental aid,</t>
  </si>
  <si>
    <t>other categorical grants, inter-fund revenues, and disallowances.</t>
  </si>
  <si>
    <t>Fiscal Outlook - January 2001</t>
  </si>
  <si>
    <t>IBO Current Service Revenue Projections</t>
  </si>
  <si>
    <t>Revenue projections assume existing tax and intergovernmental aid polices continue</t>
  </si>
  <si>
    <t>through 2004. For the many city tax laws with fixed expiration dates, we have</t>
  </si>
  <si>
    <t>assumed extension of any law that has been renewed more than once in the past.</t>
  </si>
  <si>
    <t>Health &amp; Social Services</t>
  </si>
  <si>
    <t>Social Services</t>
  </si>
  <si>
    <t>Administration for Children</t>
  </si>
  <si>
    <t>Health</t>
  </si>
  <si>
    <t>Homeless</t>
  </si>
  <si>
    <t>Other Related Services</t>
  </si>
  <si>
    <t xml:space="preserve">   Subtotal</t>
  </si>
  <si>
    <t>Education</t>
  </si>
  <si>
    <t>Board of Education</t>
  </si>
  <si>
    <t>CUNY</t>
  </si>
  <si>
    <t>Uniformed Services</t>
  </si>
  <si>
    <t>Police</t>
  </si>
  <si>
    <t>Fire</t>
  </si>
  <si>
    <t>Correction</t>
  </si>
  <si>
    <t>Sanitation</t>
  </si>
  <si>
    <t>Debt Service</t>
  </si>
  <si>
    <t>All Other</t>
  </si>
  <si>
    <t>Total Expenditures</t>
  </si>
  <si>
    <t>Expenditures for most programs and agencies have been calculated by</t>
  </si>
  <si>
    <t>government output deflator. For programs with costs driven principally</t>
  </si>
  <si>
    <t>by factors beyond the immediate control of the city we have developed</t>
  </si>
  <si>
    <t>our own models to estimate future costs.</t>
  </si>
  <si>
    <t>percentage share of city funded personal service costs to better reflect spending</t>
  </si>
  <si>
    <t>growth within each agency.</t>
  </si>
  <si>
    <t>Projections and average growth rates do not correct for year end prepayments.</t>
  </si>
  <si>
    <t>rate from 2001 through 2004, and debt service would grow at an average annual</t>
  </si>
  <si>
    <t>rate of 6.1 percent.</t>
  </si>
  <si>
    <t>Expenditures are net of intra-city sales.</t>
  </si>
  <si>
    <t>Pricing Differences Between IBO and the Administration</t>
  </si>
  <si>
    <t>Gaps as estimated by the Mayor</t>
  </si>
  <si>
    <t>IBO Pricing Differences:</t>
  </si>
  <si>
    <t>Revenues:</t>
  </si>
  <si>
    <t xml:space="preserve">   Taxes:</t>
  </si>
  <si>
    <t xml:space="preserve">     Property</t>
  </si>
  <si>
    <t xml:space="preserve">     Personal Income</t>
  </si>
  <si>
    <t xml:space="preserve">     General Sales</t>
  </si>
  <si>
    <t xml:space="preserve">     Business Income</t>
  </si>
  <si>
    <t xml:space="preserve">   Tax Reduction Program</t>
  </si>
  <si>
    <t xml:space="preserve">   STaR Reimbursement</t>
  </si>
  <si>
    <t xml:space="preserve">   TFA (Dedicated PIT)</t>
  </si>
  <si>
    <t xml:space="preserve">   Airport Rent</t>
  </si>
  <si>
    <t>Expenditures:</t>
  </si>
  <si>
    <t xml:space="preserve">     Public Assistance</t>
  </si>
  <si>
    <t xml:space="preserve">     Medicaid</t>
  </si>
  <si>
    <t xml:space="preserve">     Education (excluding Labor Cost Increases)</t>
  </si>
  <si>
    <t xml:space="preserve">     BOE Reserve (in BOE Base)</t>
  </si>
  <si>
    <t xml:space="preserve">     Labor Cost Increases</t>
  </si>
  <si>
    <t xml:space="preserve">     Labor Productivity Savings</t>
  </si>
  <si>
    <t xml:space="preserve">     Overtime</t>
  </si>
  <si>
    <t xml:space="preserve">     Sports Facilities</t>
  </si>
  <si>
    <t xml:space="preserve">     TFA Debt Service</t>
  </si>
  <si>
    <t xml:space="preserve">     Other Adjustments</t>
  </si>
  <si>
    <t xml:space="preserve">     Prepayment Adjustment</t>
  </si>
  <si>
    <t>Total Pricing Differences</t>
  </si>
  <si>
    <t>IBO Surplus/(Gap) Estimate</t>
  </si>
  <si>
    <t xml:space="preserve">    Year 2001 includes the $1.252 billion surplus estimated by the Mayor and an additional</t>
  </si>
  <si>
    <t xml:space="preserve">    $128 million estimated by IBO, for a total 2001 surplus of $1.380 billion.</t>
  </si>
  <si>
    <t xml:space="preserve">    The $1.380 billion is used to prepay 2002 expenditures, leaving 2001 with a balanced budget.</t>
  </si>
  <si>
    <t xml:space="preserve">    Negative pricing differences (in parentheses) widen the gaps, while positive pricing </t>
  </si>
  <si>
    <t>adjusting current spending based on the New York state and local</t>
  </si>
  <si>
    <t>Unincorporated business</t>
  </si>
  <si>
    <t>Excludes tax reductions proposed but not yet enacted.</t>
  </si>
  <si>
    <t>If adjusted for prepayments, total spending would grow at a 3.8 percent average annual</t>
  </si>
  <si>
    <t xml:space="preserve">     Interim Export Contracts</t>
  </si>
  <si>
    <t xml:space="preserve">     Property-related</t>
  </si>
  <si>
    <t xml:space="preserve">    differences narrow the gaps.</t>
  </si>
  <si>
    <t>Total Revenue and Expenditures</t>
  </si>
  <si>
    <t>Revenues</t>
  </si>
  <si>
    <t xml:space="preserve">   city funded revenues</t>
  </si>
  <si>
    <t xml:space="preserve">   Before prepayments</t>
  </si>
  <si>
    <t xml:space="preserve">      city funded expenditures</t>
  </si>
  <si>
    <t xml:space="preserve">    2000 prepayment</t>
  </si>
  <si>
    <t xml:space="preserve">    2001 prepayment</t>
  </si>
  <si>
    <t xml:space="preserve">    2002 prepayment</t>
  </si>
  <si>
    <t xml:space="preserve">         Subtotal</t>
  </si>
  <si>
    <t>Total expenditures</t>
  </si>
  <si>
    <t xml:space="preserve">   city funded expenditures</t>
  </si>
  <si>
    <t>Gap</t>
  </si>
  <si>
    <t xml:space="preserve">    City funded revenues and expenditures exclude State and Federal Categorical Grants.</t>
  </si>
  <si>
    <t xml:space="preserve">    Excludes intra-city revenues and expenditures.</t>
  </si>
  <si>
    <t xml:space="preserve">    Pricing differences exclude intra-city revenues and expenditures.</t>
  </si>
  <si>
    <t>IBO Current Service Expenditure Projections</t>
  </si>
  <si>
    <t>dedicated personal income tax receipts</t>
  </si>
  <si>
    <t>Personal Income Tax reflects December 2000 personal income tax surcharge cut.</t>
  </si>
  <si>
    <t>IBO's projected labor costs have been allocated to each agency based on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</si>
</sst>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6" fontId="0" fillId="0" borderId="0" xfId="19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Border="1" applyAlignment="1">
      <alignment horizontal="centerContinuous"/>
    </xf>
    <xf numFmtId="166" fontId="0" fillId="0" borderId="1" xfId="19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0" fillId="0" borderId="2" xfId="19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8" fontId="0" fillId="0" borderId="0" xfId="17" applyNumberFormat="1" applyAlignment="1">
      <alignment/>
    </xf>
    <xf numFmtId="168" fontId="0" fillId="0" borderId="2" xfId="17" applyNumberFormat="1" applyFont="1" applyBorder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6" fontId="0" fillId="0" borderId="0" xfId="19" applyNumberFormat="1" applyAlignment="1">
      <alignment/>
    </xf>
    <xf numFmtId="168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66" fontId="0" fillId="0" borderId="1" xfId="19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17" applyNumberFormat="1" applyFon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68" fontId="1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0" fillId="0" borderId="0" xfId="0" applyNumberFormat="1" applyBorder="1" applyAlignment="1">
      <alignment/>
    </xf>
    <xf numFmtId="168" fontId="0" fillId="0" borderId="0" xfId="17" applyNumberFormat="1" applyBorder="1" applyAlignment="1">
      <alignment/>
    </xf>
    <xf numFmtId="165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6" sqref="A6"/>
    </sheetView>
  </sheetViews>
  <sheetFormatPr defaultColWidth="9.140625" defaultRowHeight="12.75"/>
  <cols>
    <col min="1" max="1" width="26.140625" style="0" customWidth="1"/>
    <col min="2" max="6" width="11.421875" style="0" customWidth="1"/>
  </cols>
  <sheetData>
    <row r="1" ht="12.75">
      <c r="A1" s="15" t="s">
        <v>25</v>
      </c>
    </row>
    <row r="2" ht="12.75">
      <c r="A2" s="15" t="s">
        <v>96</v>
      </c>
    </row>
    <row r="3" ht="12.75">
      <c r="A3" s="11" t="s">
        <v>17</v>
      </c>
    </row>
    <row r="5" ht="12.75">
      <c r="F5" s="33" t="s">
        <v>15</v>
      </c>
    </row>
    <row r="6" spans="2:6" ht="12.75">
      <c r="B6" s="26">
        <v>2001</v>
      </c>
      <c r="C6" s="26">
        <v>2002</v>
      </c>
      <c r="D6" s="26">
        <v>2003</v>
      </c>
      <c r="E6" s="26">
        <v>2004</v>
      </c>
      <c r="F6" s="26" t="s">
        <v>0</v>
      </c>
    </row>
    <row r="7" spans="2:5" ht="12.75">
      <c r="B7" s="33"/>
      <c r="C7" s="33"/>
      <c r="D7" s="33"/>
      <c r="E7" s="33"/>
    </row>
    <row r="8" spans="1:6" ht="12.75">
      <c r="A8" s="15" t="s">
        <v>97</v>
      </c>
      <c r="B8" s="17">
        <v>39960</v>
      </c>
      <c r="C8" s="17">
        <v>39942</v>
      </c>
      <c r="D8" s="17">
        <v>41256</v>
      </c>
      <c r="E8" s="17">
        <v>42674</v>
      </c>
      <c r="F8" s="3">
        <f>((E8/B8)^(1/3))-1</f>
        <v>0.022145272756517453</v>
      </c>
    </row>
    <row r="9" spans="1:6" s="11" customFormat="1" ht="12.75">
      <c r="A9" s="11" t="s">
        <v>98</v>
      </c>
      <c r="B9" s="34">
        <v>27627</v>
      </c>
      <c r="C9" s="34">
        <v>27390</v>
      </c>
      <c r="D9" s="34">
        <v>28440</v>
      </c>
      <c r="E9" s="34">
        <v>29557</v>
      </c>
      <c r="F9" s="3">
        <f>((E9/B9)^(1/3))-1</f>
        <v>0.02276425503279511</v>
      </c>
    </row>
    <row r="10" spans="2:6" s="11" customFormat="1" ht="12.75">
      <c r="B10" s="34"/>
      <c r="C10" s="34"/>
      <c r="D10" s="34"/>
      <c r="E10" s="34"/>
      <c r="F10" s="3"/>
    </row>
    <row r="11" ht="12.75">
      <c r="A11" s="15" t="s">
        <v>71</v>
      </c>
    </row>
    <row r="12" ht="6" customHeight="1"/>
    <row r="13" spans="1:6" ht="12.75">
      <c r="A13" t="s">
        <v>99</v>
      </c>
      <c r="B13" s="17">
        <v>41767</v>
      </c>
      <c r="C13" s="17">
        <v>43401</v>
      </c>
      <c r="D13" s="17">
        <v>44992</v>
      </c>
      <c r="E13" s="17">
        <v>46664</v>
      </c>
      <c r="F13" s="3">
        <f>((E13/B13)^(1/3))-1</f>
        <v>0.03764682218330684</v>
      </c>
    </row>
    <row r="14" spans="1:6" ht="12.75">
      <c r="A14" s="11" t="s">
        <v>100</v>
      </c>
      <c r="B14" s="34">
        <v>29434</v>
      </c>
      <c r="C14" s="34">
        <v>30849</v>
      </c>
      <c r="D14" s="34">
        <v>32176</v>
      </c>
      <c r="E14" s="34">
        <v>33547</v>
      </c>
      <c r="F14" s="3">
        <f>((E14/B14)^(1/3))-1</f>
        <v>0.04456339118583674</v>
      </c>
    </row>
    <row r="15" ht="6" customHeight="1"/>
    <row r="16" spans="1:5" ht="12.75">
      <c r="A16" t="s">
        <v>101</v>
      </c>
      <c r="B16" s="1">
        <v>-3187</v>
      </c>
      <c r="C16" s="1">
        <v>0</v>
      </c>
      <c r="D16" s="1">
        <v>0</v>
      </c>
      <c r="E16" s="1">
        <v>0</v>
      </c>
    </row>
    <row r="17" spans="1:5" ht="12.75">
      <c r="A17" t="s">
        <v>102</v>
      </c>
      <c r="B17" s="1">
        <f>1252+128</f>
        <v>1380</v>
      </c>
      <c r="C17" s="1">
        <f>-(1252+128)</f>
        <v>-1380</v>
      </c>
      <c r="D17" s="1">
        <v>0</v>
      </c>
      <c r="E17" s="1">
        <v>0</v>
      </c>
    </row>
    <row r="18" spans="1:5" ht="12.75">
      <c r="A18" t="s">
        <v>103</v>
      </c>
      <c r="B18" s="2">
        <v>0</v>
      </c>
      <c r="C18" s="2">
        <v>345</v>
      </c>
      <c r="D18" s="2">
        <v>-345</v>
      </c>
      <c r="E18" s="2">
        <v>0</v>
      </c>
    </row>
    <row r="19" spans="1:5" ht="12.75">
      <c r="A19" t="s">
        <v>104</v>
      </c>
      <c r="B19" s="35">
        <f>+SUM(B16:B18)</f>
        <v>-1807</v>
      </c>
      <c r="C19" s="35">
        <f>+SUM(C16:C18)</f>
        <v>-1035</v>
      </c>
      <c r="D19" s="35">
        <f>+SUM(D16:D18)</f>
        <v>-345</v>
      </c>
      <c r="E19" s="35">
        <f>+SUM(E16:E18)</f>
        <v>0</v>
      </c>
    </row>
    <row r="20" ht="6" customHeight="1"/>
    <row r="21" spans="1:6" ht="12.75">
      <c r="A21" t="s">
        <v>105</v>
      </c>
      <c r="B21" s="36">
        <f>(B13+B19)</f>
        <v>39960</v>
      </c>
      <c r="C21" s="36">
        <f>(C13+C19)</f>
        <v>42366</v>
      </c>
      <c r="D21" s="36">
        <f>(D13+D19)</f>
        <v>44647</v>
      </c>
      <c r="E21" s="36">
        <f>(E13+E19)</f>
        <v>46664</v>
      </c>
      <c r="F21" s="3">
        <f>((E21/B21)^(1/3))-1</f>
        <v>0.05305768359153218</v>
      </c>
    </row>
    <row r="22" spans="1:6" ht="12.75">
      <c r="A22" s="11" t="s">
        <v>106</v>
      </c>
      <c r="B22" s="37">
        <f>(B14+B19)</f>
        <v>27627</v>
      </c>
      <c r="C22" s="37">
        <f>(C14+C19)</f>
        <v>29814</v>
      </c>
      <c r="D22" s="37">
        <f>(D14+D19)</f>
        <v>31831</v>
      </c>
      <c r="E22" s="37">
        <f>(E14+E19)</f>
        <v>33547</v>
      </c>
      <c r="F22" s="3">
        <f>((E22/B22)^(1/3))-1</f>
        <v>0.06685808715480301</v>
      </c>
    </row>
    <row r="24" spans="1:5" ht="12.75">
      <c r="A24" s="38" t="s">
        <v>107</v>
      </c>
      <c r="B24" s="39">
        <f>(B8-B21)</f>
        <v>0</v>
      </c>
      <c r="C24" s="39">
        <f>(C8-C21)</f>
        <v>-2424</v>
      </c>
      <c r="D24" s="39">
        <f>(D8-D21)</f>
        <v>-3391</v>
      </c>
      <c r="E24" s="39">
        <f>(E8-E21)</f>
        <v>-3990</v>
      </c>
    </row>
    <row r="26" ht="12.75">
      <c r="A26" t="s">
        <v>16</v>
      </c>
    </row>
    <row r="28" ht="12.75">
      <c r="A28" t="s">
        <v>19</v>
      </c>
    </row>
    <row r="29" spans="1:6" ht="12.75">
      <c r="A29" t="s">
        <v>85</v>
      </c>
      <c r="B29" s="7"/>
      <c r="C29" s="7"/>
      <c r="D29" s="7"/>
      <c r="E29" s="7"/>
      <c r="F29" s="7"/>
    </row>
    <row r="30" spans="1:6" ht="12.75">
      <c r="A30" t="s">
        <v>86</v>
      </c>
      <c r="B30" s="7"/>
      <c r="C30" s="7"/>
      <c r="D30" s="7"/>
      <c r="E30" s="7"/>
      <c r="F30" s="7"/>
    </row>
    <row r="32" spans="1:6" ht="12.75">
      <c r="A32" t="s">
        <v>87</v>
      </c>
      <c r="B32" s="7"/>
      <c r="C32" s="7"/>
      <c r="D32" s="7"/>
      <c r="E32" s="7"/>
      <c r="F32" s="7"/>
    </row>
    <row r="34" ht="12.75">
      <c r="A34" t="s">
        <v>108</v>
      </c>
    </row>
    <row r="36" ht="12.75">
      <c r="A36" t="s">
        <v>109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1">
      <selection activeCell="B40" sqref="B40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7" width="8.7109375" style="0" customWidth="1"/>
  </cols>
  <sheetData>
    <row r="1" ht="12.75">
      <c r="A1" s="15" t="s">
        <v>25</v>
      </c>
    </row>
    <row r="2" spans="1:7" ht="12.75">
      <c r="A2" s="12" t="s">
        <v>26</v>
      </c>
      <c r="B2" s="7"/>
      <c r="C2" s="7"/>
      <c r="D2" s="7"/>
      <c r="E2" s="7"/>
      <c r="F2" s="7"/>
      <c r="G2" s="7"/>
    </row>
    <row r="3" spans="1:7" ht="12.75">
      <c r="A3" s="16" t="s">
        <v>17</v>
      </c>
      <c r="B3" s="7"/>
      <c r="C3" s="7"/>
      <c r="D3" s="7"/>
      <c r="E3" s="7"/>
      <c r="F3" s="7"/>
      <c r="G3" s="7"/>
    </row>
    <row r="4" spans="3:7" ht="12.75">
      <c r="C4" s="4"/>
      <c r="D4" s="9"/>
      <c r="E4" s="9"/>
      <c r="F4" s="9"/>
      <c r="G4" s="5" t="s">
        <v>15</v>
      </c>
    </row>
    <row r="5" spans="1:7" ht="12.75">
      <c r="A5" s="7"/>
      <c r="B5" s="7"/>
      <c r="C5" s="13">
        <v>2001</v>
      </c>
      <c r="D5" s="13">
        <v>2002</v>
      </c>
      <c r="E5" s="13">
        <v>2003</v>
      </c>
      <c r="F5" s="13">
        <v>2004</v>
      </c>
      <c r="G5" s="13" t="s">
        <v>0</v>
      </c>
    </row>
    <row r="6" spans="3:7" ht="12.75">
      <c r="C6" s="1"/>
      <c r="D6" s="1"/>
      <c r="E6" s="1"/>
      <c r="F6" s="1"/>
      <c r="G6" s="3"/>
    </row>
    <row r="7" spans="1:7" ht="12.75">
      <c r="A7" s="4" t="s">
        <v>13</v>
      </c>
      <c r="C7" s="1"/>
      <c r="D7" s="1"/>
      <c r="E7" s="1"/>
      <c r="F7" s="1"/>
      <c r="G7" s="3"/>
    </row>
    <row r="8" spans="2:7" ht="12.75">
      <c r="B8" t="s">
        <v>1</v>
      </c>
      <c r="C8" s="17">
        <v>8076</v>
      </c>
      <c r="D8" s="17">
        <v>8630</v>
      </c>
      <c r="E8" s="17">
        <v>9174</v>
      </c>
      <c r="F8" s="17">
        <v>9636</v>
      </c>
      <c r="G8" s="3">
        <f aca="true" t="shared" si="0" ref="G8:G16">((F8/C8)^(1/3))-1</f>
        <v>0.060637131244627884</v>
      </c>
    </row>
    <row r="9" spans="2:7" ht="12.75">
      <c r="B9" t="s">
        <v>2</v>
      </c>
      <c r="C9" s="1">
        <v>1150</v>
      </c>
      <c r="D9" s="1">
        <v>1212</v>
      </c>
      <c r="E9" s="1">
        <v>1285</v>
      </c>
      <c r="F9" s="1">
        <v>1376</v>
      </c>
      <c r="G9" s="3">
        <f t="shared" si="0"/>
        <v>0.06163085232369503</v>
      </c>
    </row>
    <row r="10" spans="2:7" ht="12.75">
      <c r="B10" t="s">
        <v>18</v>
      </c>
      <c r="C10" s="1">
        <v>5472</v>
      </c>
      <c r="D10" s="1">
        <v>5248</v>
      </c>
      <c r="E10" s="1">
        <v>5543</v>
      </c>
      <c r="F10" s="1">
        <v>5835</v>
      </c>
      <c r="G10" s="3">
        <f t="shared" si="0"/>
        <v>0.02164086761307682</v>
      </c>
    </row>
    <row r="11" spans="2:7" ht="12.75">
      <c r="B11" t="s">
        <v>3</v>
      </c>
      <c r="C11" s="1">
        <v>1792</v>
      </c>
      <c r="D11" s="1">
        <v>1516</v>
      </c>
      <c r="E11" s="1">
        <v>1529</v>
      </c>
      <c r="F11" s="1">
        <v>1629</v>
      </c>
      <c r="G11" s="3">
        <f t="shared" si="0"/>
        <v>-0.0312887137020742</v>
      </c>
    </row>
    <row r="12" spans="2:7" ht="12.75">
      <c r="B12" t="s">
        <v>90</v>
      </c>
      <c r="C12" s="1">
        <v>888</v>
      </c>
      <c r="D12" s="1">
        <v>971</v>
      </c>
      <c r="E12" s="1">
        <v>991</v>
      </c>
      <c r="F12" s="1">
        <v>1045</v>
      </c>
      <c r="G12" s="3">
        <f t="shared" si="0"/>
        <v>0.05576625054966011</v>
      </c>
    </row>
    <row r="13" spans="2:7" ht="12.75">
      <c r="B13" t="s">
        <v>4</v>
      </c>
      <c r="C13" s="1">
        <v>484</v>
      </c>
      <c r="D13" s="1">
        <v>360</v>
      </c>
      <c r="E13" s="1">
        <v>383</v>
      </c>
      <c r="F13" s="1">
        <v>347</v>
      </c>
      <c r="G13" s="3">
        <f t="shared" si="0"/>
        <v>-0.10498969092725952</v>
      </c>
    </row>
    <row r="14" spans="2:7" ht="12.75">
      <c r="B14" t="s">
        <v>5</v>
      </c>
      <c r="C14" s="1">
        <v>3550</v>
      </c>
      <c r="D14" s="1">
        <v>3542</v>
      </c>
      <c r="E14" s="1">
        <v>3659</v>
      </c>
      <c r="F14" s="1">
        <v>3797</v>
      </c>
      <c r="G14" s="3">
        <f t="shared" si="0"/>
        <v>0.022674470751558262</v>
      </c>
    </row>
    <row r="15" spans="2:7" ht="12.75">
      <c r="B15" t="s">
        <v>6</v>
      </c>
      <c r="C15" s="2">
        <v>1359</v>
      </c>
      <c r="D15" s="2">
        <v>1384</v>
      </c>
      <c r="E15" s="2">
        <v>1397</v>
      </c>
      <c r="F15" s="2">
        <v>1416</v>
      </c>
      <c r="G15" s="10">
        <f t="shared" si="0"/>
        <v>0.013789834656123157</v>
      </c>
    </row>
    <row r="16" spans="2:7" ht="12.75">
      <c r="B16" s="11" t="s">
        <v>11</v>
      </c>
      <c r="C16" s="8">
        <f>SUM(C8:C15)</f>
        <v>22771</v>
      </c>
      <c r="D16" s="8">
        <f>SUM(D8:D15)</f>
        <v>22863</v>
      </c>
      <c r="E16" s="8">
        <f>SUM(E8:E15)</f>
        <v>23961</v>
      </c>
      <c r="F16" s="8">
        <f>SUM(F8:F15)</f>
        <v>25081</v>
      </c>
      <c r="G16" s="3">
        <f t="shared" si="0"/>
        <v>0.03273187503418984</v>
      </c>
    </row>
    <row r="17" spans="3:7" ht="12.75">
      <c r="C17" s="1"/>
      <c r="D17" s="1"/>
      <c r="E17" s="1"/>
      <c r="F17" s="1"/>
      <c r="G17" s="3"/>
    </row>
    <row r="18" spans="1:7" ht="12.75">
      <c r="A18" s="4" t="s">
        <v>22</v>
      </c>
      <c r="C18" s="1"/>
      <c r="D18" s="1"/>
      <c r="E18" s="1"/>
      <c r="F18" s="1"/>
      <c r="G18" s="3"/>
    </row>
    <row r="19" spans="2:7" ht="12.75">
      <c r="B19" t="s">
        <v>7</v>
      </c>
      <c r="C19" s="1">
        <v>490</v>
      </c>
      <c r="D19" s="1">
        <v>698</v>
      </c>
      <c r="E19" s="1">
        <v>713</v>
      </c>
      <c r="F19" s="1">
        <v>745</v>
      </c>
      <c r="G19" s="3">
        <f>((F19/C19)^(1/3))-1</f>
        <v>0.14988232274519353</v>
      </c>
    </row>
    <row r="20" spans="2:7" ht="12.75">
      <c r="B20" t="s">
        <v>8</v>
      </c>
      <c r="C20" s="1">
        <v>3161</v>
      </c>
      <c r="D20" s="1">
        <v>2634</v>
      </c>
      <c r="E20" s="1">
        <v>2580</v>
      </c>
      <c r="F20" s="1">
        <v>2551</v>
      </c>
      <c r="G20" s="3">
        <f>((F20/C20)^(1/3))-1</f>
        <v>-0.06897361786635736</v>
      </c>
    </row>
    <row r="21" spans="2:7" ht="12.75">
      <c r="B21" t="s">
        <v>9</v>
      </c>
      <c r="C21" s="1">
        <f>7603+4730</f>
        <v>12333</v>
      </c>
      <c r="D21" s="1">
        <f>7949+4603</f>
        <v>12552</v>
      </c>
      <c r="E21" s="1">
        <f>8214+4602</f>
        <v>12816</v>
      </c>
      <c r="F21" s="1">
        <f>8503+4614</f>
        <v>13117</v>
      </c>
      <c r="G21" s="3">
        <f>((F21/C21)^(1/3))-1</f>
        <v>0.020755970927427203</v>
      </c>
    </row>
    <row r="22" spans="2:7" ht="12.75">
      <c r="B22" t="s">
        <v>10</v>
      </c>
      <c r="C22" s="2">
        <v>1205</v>
      </c>
      <c r="D22" s="2">
        <v>1195</v>
      </c>
      <c r="E22" s="2">
        <v>1186</v>
      </c>
      <c r="F22" s="2">
        <v>1180</v>
      </c>
      <c r="G22" s="10">
        <f>((F22/C22)^(1/3))-1</f>
        <v>-0.006964014237488048</v>
      </c>
    </row>
    <row r="23" spans="2:7" ht="12.75">
      <c r="B23" s="11" t="s">
        <v>12</v>
      </c>
      <c r="C23" s="1">
        <f>SUM(C19:C22)</f>
        <v>17189</v>
      </c>
      <c r="D23" s="1">
        <f>SUM(D19:D22)</f>
        <v>17079</v>
      </c>
      <c r="E23" s="1">
        <f>SUM(E19:E22)</f>
        <v>17295</v>
      </c>
      <c r="F23" s="1">
        <f>SUM(F19:F22)</f>
        <v>17593</v>
      </c>
      <c r="G23" s="3">
        <f>((F23/C23)^(1/3))-1</f>
        <v>0.007773878000560064</v>
      </c>
    </row>
    <row r="24" spans="3:7" ht="12.75">
      <c r="C24" s="2"/>
      <c r="D24" s="2"/>
      <c r="E24" s="2"/>
      <c r="F24" s="2"/>
      <c r="G24" s="10"/>
    </row>
    <row r="25" spans="1:7" ht="13.5" thickBot="1">
      <c r="A25" s="15" t="s">
        <v>14</v>
      </c>
      <c r="B25" s="4"/>
      <c r="C25" s="18">
        <f>(C16+C23)</f>
        <v>39960</v>
      </c>
      <c r="D25" s="18">
        <f>(D16+D23)</f>
        <v>39942</v>
      </c>
      <c r="E25" s="18">
        <f>(E16+E23)</f>
        <v>41256</v>
      </c>
      <c r="F25" s="18">
        <f>(F16+F23)</f>
        <v>42674</v>
      </c>
      <c r="G25" s="14">
        <f>((F25/C25)^(1/3))-1</f>
        <v>0.022145272756517453</v>
      </c>
    </row>
    <row r="26" ht="13.5" thickTop="1"/>
    <row r="27" spans="1:2" ht="12.75">
      <c r="A27" t="s">
        <v>16</v>
      </c>
      <c r="B27" s="6"/>
    </row>
    <row r="28" ht="12.75">
      <c r="B28" s="6"/>
    </row>
    <row r="29" spans="1:2" ht="12.75">
      <c r="A29" t="s">
        <v>19</v>
      </c>
      <c r="B29" s="6"/>
    </row>
    <row r="30" ht="12.75">
      <c r="B30" s="19" t="s">
        <v>27</v>
      </c>
    </row>
    <row r="31" ht="12.75">
      <c r="B31" s="19" t="s">
        <v>28</v>
      </c>
    </row>
    <row r="32" ht="12.75">
      <c r="B32" s="19" t="s">
        <v>29</v>
      </c>
    </row>
    <row r="33" ht="12.75">
      <c r="B33" s="19"/>
    </row>
    <row r="34" ht="12.75">
      <c r="B34" s="19" t="s">
        <v>91</v>
      </c>
    </row>
    <row r="35" ht="12.75">
      <c r="B35" s="6"/>
    </row>
    <row r="36" ht="12.75">
      <c r="B36" t="s">
        <v>20</v>
      </c>
    </row>
    <row r="37" ht="12.75">
      <c r="B37" t="s">
        <v>112</v>
      </c>
    </row>
    <row r="38" ht="12.75">
      <c r="B38" s="6"/>
    </row>
    <row r="39" ht="12.75">
      <c r="B39" t="s">
        <v>113</v>
      </c>
    </row>
    <row r="41" ht="12.75">
      <c r="B41" t="s">
        <v>23</v>
      </c>
    </row>
    <row r="42" ht="12.75">
      <c r="B42" t="s">
        <v>24</v>
      </c>
    </row>
    <row r="44" ht="12.75">
      <c r="B44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6">
      <selection activeCell="B44" sqref="B44"/>
    </sheetView>
  </sheetViews>
  <sheetFormatPr defaultColWidth="9.140625" defaultRowHeight="12.75"/>
  <cols>
    <col min="1" max="1" width="3.421875" style="0" customWidth="1"/>
    <col min="2" max="2" width="26.28125" style="0" customWidth="1"/>
    <col min="3" max="7" width="8.7109375" style="0" customWidth="1"/>
  </cols>
  <sheetData>
    <row r="1" ht="12.75">
      <c r="A1" s="15" t="s">
        <v>25</v>
      </c>
    </row>
    <row r="2" ht="12.75">
      <c r="A2" s="15" t="s">
        <v>111</v>
      </c>
    </row>
    <row r="3" spans="1:7" ht="12.75">
      <c r="A3" s="16" t="s">
        <v>17</v>
      </c>
      <c r="B3" s="7"/>
      <c r="C3" s="7"/>
      <c r="D3" s="7"/>
      <c r="E3" s="7"/>
      <c r="F3" s="7"/>
      <c r="G3" s="7"/>
    </row>
    <row r="4" spans="1:7" ht="6" customHeight="1">
      <c r="A4" s="16"/>
      <c r="B4" s="7"/>
      <c r="C4" s="7"/>
      <c r="D4" s="7"/>
      <c r="E4" s="7"/>
      <c r="F4" s="7"/>
      <c r="G4" s="7"/>
    </row>
    <row r="5" spans="3:7" ht="12.75">
      <c r="C5" s="4"/>
      <c r="D5" s="9"/>
      <c r="E5" s="9"/>
      <c r="F5" s="9"/>
      <c r="G5" s="5" t="s">
        <v>15</v>
      </c>
    </row>
    <row r="6" spans="1:7" ht="12.75">
      <c r="A6" s="7"/>
      <c r="B6" s="7"/>
      <c r="C6" s="13">
        <v>2001</v>
      </c>
      <c r="D6" s="13">
        <v>2002</v>
      </c>
      <c r="E6" s="13">
        <v>2003</v>
      </c>
      <c r="F6" s="13">
        <v>2004</v>
      </c>
      <c r="G6" s="13" t="s">
        <v>0</v>
      </c>
    </row>
    <row r="7" spans="3:7" ht="12.75">
      <c r="C7" s="20"/>
      <c r="D7" s="20"/>
      <c r="E7" s="20"/>
      <c r="F7" s="20"/>
      <c r="G7" s="21"/>
    </row>
    <row r="8" spans="1:7" ht="12.75">
      <c r="A8" s="4" t="s">
        <v>30</v>
      </c>
      <c r="C8" s="20"/>
      <c r="D8" s="20"/>
      <c r="E8" s="20"/>
      <c r="F8" s="20"/>
      <c r="G8" s="21"/>
    </row>
    <row r="9" spans="2:7" ht="12.75">
      <c r="B9" t="s">
        <v>31</v>
      </c>
      <c r="C9" s="22">
        <v>5633</v>
      </c>
      <c r="D9" s="22">
        <v>5675</v>
      </c>
      <c r="E9" s="22">
        <v>5826</v>
      </c>
      <c r="F9" s="22">
        <v>6067</v>
      </c>
      <c r="G9" s="21">
        <f aca="true" t="shared" si="0" ref="G9:G14">((F9/C9)^(1/3))-1</f>
        <v>0.025049287037737233</v>
      </c>
    </row>
    <row r="10" spans="2:7" ht="12.75">
      <c r="B10" t="s">
        <v>32</v>
      </c>
      <c r="C10" s="20">
        <v>2327</v>
      </c>
      <c r="D10" s="20">
        <v>2293</v>
      </c>
      <c r="E10" s="20">
        <v>2337</v>
      </c>
      <c r="F10" s="20">
        <v>2362</v>
      </c>
      <c r="G10" s="21">
        <f t="shared" si="0"/>
        <v>0.004988680052588235</v>
      </c>
    </row>
    <row r="11" spans="2:7" ht="12.75">
      <c r="B11" t="s">
        <v>33</v>
      </c>
      <c r="C11" s="20">
        <v>1923</v>
      </c>
      <c r="D11" s="20">
        <v>2029</v>
      </c>
      <c r="E11" s="20">
        <v>2085</v>
      </c>
      <c r="F11" s="20">
        <v>2146</v>
      </c>
      <c r="G11" s="21">
        <f t="shared" si="0"/>
        <v>0.03725008191140877</v>
      </c>
    </row>
    <row r="12" spans="2:7" ht="12.75">
      <c r="B12" t="s">
        <v>34</v>
      </c>
      <c r="C12" s="20">
        <v>464</v>
      </c>
      <c r="D12" s="20">
        <v>471</v>
      </c>
      <c r="E12" s="20">
        <v>478</v>
      </c>
      <c r="F12" s="20">
        <v>485</v>
      </c>
      <c r="G12" s="21">
        <f t="shared" si="0"/>
        <v>0.014864168672363176</v>
      </c>
    </row>
    <row r="13" spans="2:7" ht="12.75">
      <c r="B13" t="s">
        <v>35</v>
      </c>
      <c r="C13" s="23">
        <v>538</v>
      </c>
      <c r="D13" s="23">
        <v>508</v>
      </c>
      <c r="E13" s="23">
        <v>514</v>
      </c>
      <c r="F13" s="23">
        <v>524</v>
      </c>
      <c r="G13" s="24">
        <f t="shared" si="0"/>
        <v>-0.008750448620320483</v>
      </c>
    </row>
    <row r="14" spans="2:7" ht="12.75">
      <c r="B14" s="11" t="s">
        <v>36</v>
      </c>
      <c r="C14" s="25">
        <f>SUM(C9:C13)</f>
        <v>10885</v>
      </c>
      <c r="D14" s="25">
        <f>SUM(D9:D13)</f>
        <v>10976</v>
      </c>
      <c r="E14" s="25">
        <f>SUM(E9:E13)</f>
        <v>11240</v>
      </c>
      <c r="F14" s="25">
        <f>SUM(F9:F13)</f>
        <v>11584</v>
      </c>
      <c r="G14" s="21">
        <f t="shared" si="0"/>
        <v>0.02096308246773826</v>
      </c>
    </row>
    <row r="15" spans="3:7" ht="12.75">
      <c r="C15" s="20"/>
      <c r="D15" s="20"/>
      <c r="E15" s="20"/>
      <c r="F15" s="20"/>
      <c r="G15" s="21"/>
    </row>
    <row r="16" spans="1:7" ht="12.75">
      <c r="A16" s="4" t="s">
        <v>37</v>
      </c>
      <c r="C16" s="20"/>
      <c r="D16" s="20"/>
      <c r="E16" s="20"/>
      <c r="F16" s="20"/>
      <c r="G16" s="21"/>
    </row>
    <row r="17" spans="2:7" ht="12.75">
      <c r="B17" t="s">
        <v>38</v>
      </c>
      <c r="C17" s="20">
        <v>11551</v>
      </c>
      <c r="D17" s="20">
        <v>11999</v>
      </c>
      <c r="E17" s="20">
        <v>12467</v>
      </c>
      <c r="F17" s="20">
        <v>12911</v>
      </c>
      <c r="G17" s="21">
        <f>((F17/C17)^(1/3))-1</f>
        <v>0.037799440982791754</v>
      </c>
    </row>
    <row r="18" spans="2:7" ht="12.75">
      <c r="B18" t="s">
        <v>39</v>
      </c>
      <c r="C18" s="23">
        <v>390</v>
      </c>
      <c r="D18" s="23">
        <v>398</v>
      </c>
      <c r="E18" s="23">
        <v>404</v>
      </c>
      <c r="F18" s="23">
        <v>412</v>
      </c>
      <c r="G18" s="24">
        <f>((F18/C18)^(1/3))-1</f>
        <v>0.018460530553070065</v>
      </c>
    </row>
    <row r="19" spans="2:7" ht="12.75">
      <c r="B19" s="11" t="s">
        <v>36</v>
      </c>
      <c r="C19" s="20">
        <f>(C17+C18)</f>
        <v>11941</v>
      </c>
      <c r="D19" s="20">
        <f>(D17+D18)</f>
        <v>12397</v>
      </c>
      <c r="E19" s="20">
        <f>(E17+E18)</f>
        <v>12871</v>
      </c>
      <c r="F19" s="20">
        <f>(F17+F18)</f>
        <v>13323</v>
      </c>
      <c r="G19" s="21">
        <f>((F19/C19)^(1/3))-1</f>
        <v>0.03717914708917203</v>
      </c>
    </row>
    <row r="20" spans="3:7" ht="12.75">
      <c r="C20" s="20"/>
      <c r="D20" s="20"/>
      <c r="E20" s="20"/>
      <c r="F20" s="20"/>
      <c r="G20" s="21"/>
    </row>
    <row r="21" ht="12.75">
      <c r="A21" s="4" t="s">
        <v>40</v>
      </c>
    </row>
    <row r="22" spans="2:7" ht="12.75">
      <c r="B22" t="s">
        <v>41</v>
      </c>
      <c r="C22" s="20">
        <v>3383</v>
      </c>
      <c r="D22" s="20">
        <v>3491</v>
      </c>
      <c r="E22" s="20">
        <v>3642</v>
      </c>
      <c r="F22" s="20">
        <v>3778</v>
      </c>
      <c r="G22" s="21">
        <f>((F22/C22)^(1/3))-1</f>
        <v>0.03749652780891677</v>
      </c>
    </row>
    <row r="23" spans="2:7" ht="12.75">
      <c r="B23" t="s">
        <v>42</v>
      </c>
      <c r="C23" s="20">
        <v>1106</v>
      </c>
      <c r="D23" s="20">
        <v>1158</v>
      </c>
      <c r="E23" s="20">
        <v>1200</v>
      </c>
      <c r="F23" s="20">
        <v>1239</v>
      </c>
      <c r="G23" s="21">
        <f>((F23/C23)^(1/3))-1</f>
        <v>0.03857706182462439</v>
      </c>
    </row>
    <row r="24" spans="2:7" ht="12.75">
      <c r="B24" t="s">
        <v>43</v>
      </c>
      <c r="C24" s="20">
        <v>875</v>
      </c>
      <c r="D24" s="20">
        <v>963</v>
      </c>
      <c r="E24" s="20">
        <v>996</v>
      </c>
      <c r="F24" s="20">
        <v>1026</v>
      </c>
      <c r="G24" s="21">
        <f>((F24/C24)^(1/3))-1</f>
        <v>0.05449964026196419</v>
      </c>
    </row>
    <row r="25" spans="2:7" ht="12.75">
      <c r="B25" t="s">
        <v>44</v>
      </c>
      <c r="C25" s="23">
        <v>942</v>
      </c>
      <c r="D25" s="23">
        <v>1038</v>
      </c>
      <c r="E25" s="23">
        <v>1072</v>
      </c>
      <c r="F25" s="23">
        <v>1104</v>
      </c>
      <c r="G25" s="24">
        <f>((F25/C25)^(1/3))-1</f>
        <v>0.05432067624113057</v>
      </c>
    </row>
    <row r="26" spans="2:7" ht="12.75">
      <c r="B26" s="11" t="s">
        <v>36</v>
      </c>
      <c r="C26" s="20">
        <f>SUM(C22:C25)</f>
        <v>6306</v>
      </c>
      <c r="D26" s="20">
        <f>SUM(D22:D25)</f>
        <v>6650</v>
      </c>
      <c r="E26" s="20">
        <f>SUM(E22:E25)</f>
        <v>6910</v>
      </c>
      <c r="F26" s="20">
        <f>SUM(F22:F25)</f>
        <v>7147</v>
      </c>
      <c r="G26" s="21">
        <f>((F26/C26)^(1/3))-1</f>
        <v>0.0426133269665403</v>
      </c>
    </row>
    <row r="27" spans="3:7" ht="12.75">
      <c r="C27" s="20"/>
      <c r="D27" s="20"/>
      <c r="E27" s="20"/>
      <c r="F27" s="20"/>
      <c r="G27" s="21"/>
    </row>
    <row r="28" spans="1:7" ht="12.75">
      <c r="A28" s="4" t="s">
        <v>45</v>
      </c>
      <c r="C28" s="20">
        <v>2249</v>
      </c>
      <c r="D28" s="20">
        <v>3223</v>
      </c>
      <c r="E28" s="20">
        <v>4108</v>
      </c>
      <c r="F28" s="20">
        <v>4679</v>
      </c>
      <c r="G28" s="21">
        <f>((F28/C28)^(1/3))-1</f>
        <v>0.2765990882472613</v>
      </c>
    </row>
    <row r="29" spans="3:7" ht="12.75">
      <c r="C29" s="20"/>
      <c r="D29" s="20"/>
      <c r="E29" s="20"/>
      <c r="F29" s="20"/>
      <c r="G29" s="21"/>
    </row>
    <row r="30" spans="1:7" ht="12.75">
      <c r="A30" s="4" t="s">
        <v>46</v>
      </c>
      <c r="C30" s="20">
        <v>8579</v>
      </c>
      <c r="D30" s="20">
        <v>9120</v>
      </c>
      <c r="E30" s="20">
        <v>9518</v>
      </c>
      <c r="F30" s="20">
        <v>9931</v>
      </c>
      <c r="G30" s="21">
        <f>((F30/C30)^(1/3))-1</f>
        <v>0.04999066512922945</v>
      </c>
    </row>
    <row r="31" spans="3:7" ht="12.75">
      <c r="C31" s="23"/>
      <c r="D31" s="23"/>
      <c r="E31" s="23"/>
      <c r="F31" s="23"/>
      <c r="G31" s="24"/>
    </row>
    <row r="32" spans="1:7" ht="13.5" thickBot="1">
      <c r="A32" s="15" t="s">
        <v>47</v>
      </c>
      <c r="B32" s="4"/>
      <c r="C32" s="18">
        <f>(C14+C19+C26+C28+C30)</f>
        <v>39960</v>
      </c>
      <c r="D32" s="18">
        <f>(D14+D19+D26+D28+D30)</f>
        <v>42366</v>
      </c>
      <c r="E32" s="18">
        <f>(E14+E19+E26+E28+E30)</f>
        <v>44647</v>
      </c>
      <c r="F32" s="18">
        <f>(F14+F19+F26+F28+F30)</f>
        <v>46664</v>
      </c>
      <c r="G32" s="14">
        <f>((F32/C32)^(1/3))-1</f>
        <v>0.05305768359153218</v>
      </c>
    </row>
    <row r="33" ht="13.5" thickTop="1"/>
    <row r="34" ht="12.75">
      <c r="A34" t="s">
        <v>16</v>
      </c>
    </row>
    <row r="36" ht="12.75">
      <c r="A36" t="s">
        <v>19</v>
      </c>
    </row>
    <row r="37" ht="12.75">
      <c r="B37" t="s">
        <v>48</v>
      </c>
    </row>
    <row r="38" ht="12.75">
      <c r="B38" t="s">
        <v>89</v>
      </c>
    </row>
    <row r="39" ht="12.75">
      <c r="B39" t="s">
        <v>49</v>
      </c>
    </row>
    <row r="40" ht="12.75">
      <c r="B40" t="s">
        <v>50</v>
      </c>
    </row>
    <row r="41" ht="12.75">
      <c r="B41" t="s">
        <v>51</v>
      </c>
    </row>
    <row r="43" ht="12.75">
      <c r="B43" t="s">
        <v>114</v>
      </c>
    </row>
    <row r="44" ht="12.75">
      <c r="B44" t="s">
        <v>52</v>
      </c>
    </row>
    <row r="45" ht="12.75">
      <c r="B45" t="s">
        <v>53</v>
      </c>
    </row>
    <row r="47" ht="12.75">
      <c r="B47" t="s">
        <v>54</v>
      </c>
    </row>
    <row r="48" ht="12.75">
      <c r="B48" t="s">
        <v>92</v>
      </c>
    </row>
    <row r="49" ht="12.75">
      <c r="B49" t="s">
        <v>55</v>
      </c>
    </row>
    <row r="50" ht="12.75">
      <c r="B50" t="s">
        <v>56</v>
      </c>
    </row>
    <row r="52" ht="12.75">
      <c r="B52" t="s">
        <v>57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3">
      <selection activeCell="A1" sqref="A1"/>
    </sheetView>
  </sheetViews>
  <sheetFormatPr defaultColWidth="9.140625" defaultRowHeight="12.75"/>
  <cols>
    <col min="1" max="1" width="39.7109375" style="0" customWidth="1"/>
    <col min="2" max="5" width="9.7109375" style="0" customWidth="1"/>
  </cols>
  <sheetData>
    <row r="1" ht="12.75">
      <c r="A1" s="15" t="s">
        <v>25</v>
      </c>
    </row>
    <row r="2" spans="1:5" ht="12.75">
      <c r="A2" s="4" t="s">
        <v>58</v>
      </c>
      <c r="E2" s="4"/>
    </row>
    <row r="3" spans="1:5" ht="12.75">
      <c r="A3" s="16" t="s">
        <v>17</v>
      </c>
      <c r="B3" s="7"/>
      <c r="C3" s="7"/>
      <c r="D3" s="7"/>
      <c r="E3" s="7"/>
    </row>
    <row r="4" spans="1:5" ht="12.75">
      <c r="A4" s="7"/>
      <c r="B4" s="26">
        <v>2001</v>
      </c>
      <c r="C4" s="26">
        <v>2002</v>
      </c>
      <c r="D4" s="26">
        <v>2003</v>
      </c>
      <c r="E4" s="26">
        <v>2004</v>
      </c>
    </row>
    <row r="5" spans="2:5" ht="12.75">
      <c r="B5" s="27"/>
      <c r="C5" s="27"/>
      <c r="D5" s="27"/>
      <c r="E5" s="27"/>
    </row>
    <row r="6" spans="1:5" ht="12.75">
      <c r="A6" s="15" t="s">
        <v>59</v>
      </c>
      <c r="B6" s="28">
        <v>0</v>
      </c>
      <c r="C6" s="28">
        <v>-2464</v>
      </c>
      <c r="D6" s="28">
        <v>-3016</v>
      </c>
      <c r="E6" s="28">
        <v>-3033</v>
      </c>
    </row>
    <row r="7" spans="2:5" ht="6" customHeight="1">
      <c r="B7" s="20"/>
      <c r="C7" s="20"/>
      <c r="D7" s="20"/>
      <c r="E7" s="20"/>
    </row>
    <row r="8" spans="1:5" ht="12.75">
      <c r="A8" s="15" t="s">
        <v>60</v>
      </c>
      <c r="B8" s="20"/>
      <c r="C8" s="20"/>
      <c r="D8" s="20"/>
      <c r="E8" s="20"/>
    </row>
    <row r="9" spans="1:5" ht="12.75">
      <c r="A9" t="s">
        <v>61</v>
      </c>
      <c r="B9" s="20"/>
      <c r="C9" s="20"/>
      <c r="D9" s="20"/>
      <c r="E9" s="20"/>
    </row>
    <row r="10" spans="1:5" ht="12.75">
      <c r="A10" t="s">
        <v>62</v>
      </c>
      <c r="B10" s="20"/>
      <c r="C10" s="20"/>
      <c r="D10" s="20"/>
      <c r="E10" s="20"/>
    </row>
    <row r="11" spans="1:5" ht="12.75">
      <c r="A11" s="29" t="s">
        <v>63</v>
      </c>
      <c r="B11" s="20">
        <v>14</v>
      </c>
      <c r="C11" s="20">
        <v>163</v>
      </c>
      <c r="D11" s="20">
        <v>258</v>
      </c>
      <c r="E11" s="20">
        <v>271</v>
      </c>
    </row>
    <row r="12" spans="1:5" ht="12.75">
      <c r="A12" s="29" t="s">
        <v>64</v>
      </c>
      <c r="B12" s="20">
        <v>94</v>
      </c>
      <c r="C12" s="20">
        <v>142</v>
      </c>
      <c r="D12" s="20">
        <v>76</v>
      </c>
      <c r="E12" s="20">
        <v>53</v>
      </c>
    </row>
    <row r="13" spans="1:5" ht="12.75">
      <c r="A13" s="29" t="s">
        <v>65</v>
      </c>
      <c r="B13" s="20">
        <v>94</v>
      </c>
      <c r="C13" s="20">
        <v>97</v>
      </c>
      <c r="D13" s="20">
        <v>101</v>
      </c>
      <c r="E13" s="20">
        <v>126</v>
      </c>
    </row>
    <row r="14" spans="1:5" ht="12.75">
      <c r="A14" s="29" t="s">
        <v>66</v>
      </c>
      <c r="B14" s="20">
        <v>393</v>
      </c>
      <c r="C14" s="20">
        <v>266</v>
      </c>
      <c r="D14" s="20">
        <v>210</v>
      </c>
      <c r="E14" s="20">
        <v>229</v>
      </c>
    </row>
    <row r="15" spans="1:5" ht="12.75">
      <c r="A15" s="29" t="s">
        <v>94</v>
      </c>
      <c r="B15" s="23">
        <v>-9</v>
      </c>
      <c r="C15" s="23">
        <v>27</v>
      </c>
      <c r="D15" s="23">
        <v>-3</v>
      </c>
      <c r="E15" s="23">
        <v>6</v>
      </c>
    </row>
    <row r="16" spans="1:5" ht="12.75">
      <c r="A16" s="29"/>
      <c r="B16" s="20">
        <f>SUM(B11:B15)</f>
        <v>586</v>
      </c>
      <c r="C16" s="20">
        <f>SUM(C11:C15)</f>
        <v>695</v>
      </c>
      <c r="D16" s="20">
        <f>SUM(D11:D15)</f>
        <v>642</v>
      </c>
      <c r="E16" s="20">
        <f>SUM(E11:E15)</f>
        <v>685</v>
      </c>
    </row>
    <row r="17" spans="1:5" ht="6" customHeight="1">
      <c r="A17" s="29"/>
      <c r="B17" s="20"/>
      <c r="C17" s="20"/>
      <c r="D17" s="20"/>
      <c r="E17" s="20"/>
    </row>
    <row r="18" spans="1:5" ht="12.75">
      <c r="A18" t="s">
        <v>67</v>
      </c>
      <c r="B18" s="25">
        <v>16</v>
      </c>
      <c r="C18" s="25">
        <v>288</v>
      </c>
      <c r="D18" s="25">
        <v>406</v>
      </c>
      <c r="E18" s="25">
        <v>644</v>
      </c>
    </row>
    <row r="19" spans="1:5" ht="12.75">
      <c r="A19" t="s">
        <v>68</v>
      </c>
      <c r="B19" s="25">
        <v>0</v>
      </c>
      <c r="C19" s="25">
        <v>-3</v>
      </c>
      <c r="D19" s="25">
        <v>-13</v>
      </c>
      <c r="E19" s="25">
        <v>-5</v>
      </c>
    </row>
    <row r="20" spans="1:5" ht="12.75">
      <c r="A20" t="s">
        <v>69</v>
      </c>
      <c r="B20" s="25">
        <v>451</v>
      </c>
      <c r="C20" s="25">
        <v>558</v>
      </c>
      <c r="D20" s="25">
        <v>695</v>
      </c>
      <c r="E20" s="25">
        <v>816</v>
      </c>
    </row>
    <row r="21" spans="1:5" ht="12.75">
      <c r="A21" t="s">
        <v>70</v>
      </c>
      <c r="B21" s="23">
        <v>0</v>
      </c>
      <c r="C21" s="23">
        <v>-345</v>
      </c>
      <c r="D21" s="23">
        <v>-200</v>
      </c>
      <c r="E21" s="23">
        <v>-135</v>
      </c>
    </row>
    <row r="22" spans="1:5" ht="12.75">
      <c r="A22" s="19" t="s">
        <v>14</v>
      </c>
      <c r="B22" s="20">
        <f>SUM(B16:B21)</f>
        <v>1053</v>
      </c>
      <c r="C22" s="20">
        <f>SUM(C16:C21)</f>
        <v>1193</v>
      </c>
      <c r="D22" s="20">
        <f>SUM(D16:D21)</f>
        <v>1530</v>
      </c>
      <c r="E22" s="20">
        <f>SUM(E16:E21)</f>
        <v>2005</v>
      </c>
    </row>
    <row r="23" spans="1:5" ht="12.75">
      <c r="A23" s="6"/>
      <c r="B23" s="20"/>
      <c r="C23" s="20"/>
      <c r="D23" s="20"/>
      <c r="E23" s="20"/>
    </row>
    <row r="24" spans="1:5" ht="12.75">
      <c r="A24" t="s">
        <v>71</v>
      </c>
      <c r="B24" s="20"/>
      <c r="C24" s="20"/>
      <c r="D24" s="20"/>
      <c r="E24" s="20"/>
    </row>
    <row r="25" spans="1:5" ht="12.75">
      <c r="A25" s="29" t="s">
        <v>72</v>
      </c>
      <c r="B25" s="20">
        <v>14</v>
      </c>
      <c r="C25" s="20">
        <v>25</v>
      </c>
      <c r="D25" s="20">
        <v>12</v>
      </c>
      <c r="E25" s="20">
        <v>-17</v>
      </c>
    </row>
    <row r="26" spans="1:5" ht="12.75">
      <c r="A26" s="29" t="s">
        <v>73</v>
      </c>
      <c r="B26" s="20">
        <v>-109</v>
      </c>
      <c r="C26" s="20">
        <v>-129</v>
      </c>
      <c r="D26" s="20">
        <v>-151</v>
      </c>
      <c r="E26" s="20">
        <v>-178</v>
      </c>
    </row>
    <row r="27" spans="1:5" ht="12.75">
      <c r="A27" s="29" t="s">
        <v>74</v>
      </c>
      <c r="B27" s="20">
        <v>-313</v>
      </c>
      <c r="C27" s="20">
        <v>-315</v>
      </c>
      <c r="D27" s="20">
        <v>-396</v>
      </c>
      <c r="E27" s="20">
        <v>-448</v>
      </c>
    </row>
    <row r="28" spans="1:5" ht="12.75">
      <c r="A28" s="29" t="s">
        <v>75</v>
      </c>
      <c r="B28" s="20">
        <v>87</v>
      </c>
      <c r="C28" s="20">
        <v>88</v>
      </c>
      <c r="D28" s="20">
        <v>88</v>
      </c>
      <c r="E28" s="20">
        <v>88</v>
      </c>
    </row>
    <row r="29" spans="1:5" ht="12.75">
      <c r="A29" s="29" t="s">
        <v>76</v>
      </c>
      <c r="B29" s="25">
        <v>0</v>
      </c>
      <c r="C29" s="25">
        <v>0</v>
      </c>
      <c r="D29" s="25">
        <v>-324</v>
      </c>
      <c r="E29" s="25">
        <v>-660</v>
      </c>
    </row>
    <row r="30" spans="1:5" ht="12.75">
      <c r="A30" s="29" t="s">
        <v>77</v>
      </c>
      <c r="B30" s="25">
        <v>-250</v>
      </c>
      <c r="C30" s="25">
        <v>-265</v>
      </c>
      <c r="D30" s="25">
        <v>-280</v>
      </c>
      <c r="E30" s="25">
        <v>-300</v>
      </c>
    </row>
    <row r="31" spans="1:5" ht="12.75">
      <c r="A31" s="29" t="s">
        <v>78</v>
      </c>
      <c r="B31" s="25">
        <v>-30</v>
      </c>
      <c r="C31" s="25">
        <v>-166</v>
      </c>
      <c r="D31" s="25">
        <v>-166</v>
      </c>
      <c r="E31" s="25">
        <v>-166</v>
      </c>
    </row>
    <row r="32" spans="1:5" ht="12.75">
      <c r="A32" s="29" t="s">
        <v>93</v>
      </c>
      <c r="B32" s="25">
        <v>37</v>
      </c>
      <c r="C32" s="25">
        <v>20</v>
      </c>
      <c r="D32" s="25">
        <v>20</v>
      </c>
      <c r="E32" s="25">
        <v>17</v>
      </c>
    </row>
    <row r="33" spans="1:5" ht="12.75">
      <c r="A33" s="29" t="s">
        <v>79</v>
      </c>
      <c r="B33" s="25">
        <v>90</v>
      </c>
      <c r="C33" s="25">
        <v>104</v>
      </c>
      <c r="D33" s="25">
        <v>95</v>
      </c>
      <c r="E33" s="25">
        <v>-289</v>
      </c>
    </row>
    <row r="34" spans="1:5" ht="12.75">
      <c r="A34" s="29" t="s">
        <v>80</v>
      </c>
      <c r="B34" s="25">
        <v>-451</v>
      </c>
      <c r="C34" s="25">
        <v>-558</v>
      </c>
      <c r="D34" s="25">
        <v>-695</v>
      </c>
      <c r="E34" s="25">
        <v>-816</v>
      </c>
    </row>
    <row r="35" spans="1:5" ht="12.75">
      <c r="A35" s="29" t="s">
        <v>81</v>
      </c>
      <c r="B35" s="25">
        <v>0</v>
      </c>
      <c r="C35" s="25">
        <v>-85</v>
      </c>
      <c r="D35" s="25">
        <v>-108</v>
      </c>
      <c r="E35" s="25">
        <v>-193</v>
      </c>
    </row>
    <row r="36" spans="1:5" ht="12.75">
      <c r="A36" s="29" t="s">
        <v>82</v>
      </c>
      <c r="B36" s="23">
        <v>-128</v>
      </c>
      <c r="C36" s="23">
        <v>128</v>
      </c>
      <c r="D36" s="23">
        <v>0</v>
      </c>
      <c r="E36" s="23">
        <v>0</v>
      </c>
    </row>
    <row r="37" spans="1:5" ht="12.75">
      <c r="A37" s="19" t="s">
        <v>47</v>
      </c>
      <c r="B37" s="20">
        <f>SUM(B25:B36)</f>
        <v>-1053</v>
      </c>
      <c r="C37" s="20">
        <f>SUM(C25:C36)</f>
        <v>-1153</v>
      </c>
      <c r="D37" s="20">
        <f>SUM(D25:D36)</f>
        <v>-1905</v>
      </c>
      <c r="E37" s="20">
        <f>SUM(E25:E36)</f>
        <v>-2962</v>
      </c>
    </row>
    <row r="38" spans="1:5" ht="12.75" customHeight="1">
      <c r="A38" s="29"/>
      <c r="B38" s="20"/>
      <c r="C38" s="20"/>
      <c r="D38" s="20"/>
      <c r="E38" s="20"/>
    </row>
    <row r="39" spans="1:5" ht="12.75">
      <c r="A39" t="s">
        <v>83</v>
      </c>
      <c r="B39" s="30">
        <f>(B22+B37)</f>
        <v>0</v>
      </c>
      <c r="C39" s="30">
        <f>(C22+C37)</f>
        <v>40</v>
      </c>
      <c r="D39" s="30">
        <f>(D22+D37)</f>
        <v>-375</v>
      </c>
      <c r="E39" s="30">
        <f>(E22+E37)</f>
        <v>-957</v>
      </c>
    </row>
    <row r="40" spans="2:6" ht="12.75">
      <c r="B40" s="7"/>
      <c r="C40" s="7"/>
      <c r="D40" s="7"/>
      <c r="E40" s="7"/>
      <c r="F40" s="7"/>
    </row>
    <row r="41" spans="1:6" s="15" customFormat="1" ht="12.75">
      <c r="A41" s="15" t="s">
        <v>84</v>
      </c>
      <c r="B41" s="31">
        <f>(B6+B39)</f>
        <v>0</v>
      </c>
      <c r="C41" s="31">
        <f>(C6+C39)</f>
        <v>-2424</v>
      </c>
      <c r="D41" s="31">
        <f>(D6+D39)</f>
        <v>-3391</v>
      </c>
      <c r="E41" s="31">
        <f>(E6+E39)</f>
        <v>-3990</v>
      </c>
      <c r="F41" s="32"/>
    </row>
    <row r="42" spans="2:6" ht="12.75">
      <c r="B42" s="7"/>
      <c r="C42" s="7"/>
      <c r="D42" s="7"/>
      <c r="E42" s="7"/>
      <c r="F42" s="7"/>
    </row>
    <row r="43" spans="1:6" ht="12.75">
      <c r="A43" t="s">
        <v>16</v>
      </c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1:6" ht="12.75">
      <c r="A45" t="s">
        <v>19</v>
      </c>
      <c r="B45" s="7"/>
      <c r="C45" s="7"/>
      <c r="D45" s="7"/>
      <c r="E45" s="7"/>
      <c r="F45" s="7"/>
    </row>
    <row r="46" spans="1:6" ht="12.75">
      <c r="A46" t="s">
        <v>85</v>
      </c>
      <c r="B46" s="7"/>
      <c r="C46" s="7"/>
      <c r="D46" s="7"/>
      <c r="E46" s="7"/>
      <c r="F46" s="7"/>
    </row>
    <row r="47" spans="1:6" ht="12.75">
      <c r="A47" t="s">
        <v>86</v>
      </c>
      <c r="B47" s="7"/>
      <c r="C47" s="7"/>
      <c r="D47" s="7"/>
      <c r="E47" s="7"/>
      <c r="F47" s="7"/>
    </row>
    <row r="48" spans="2:6" ht="6" customHeight="1">
      <c r="B48" s="7"/>
      <c r="C48" s="7"/>
      <c r="D48" s="7"/>
      <c r="E48" s="7"/>
      <c r="F48" s="7"/>
    </row>
    <row r="49" spans="1:6" ht="12.75">
      <c r="A49" t="s">
        <v>87</v>
      </c>
      <c r="B49" s="7"/>
      <c r="C49" s="7"/>
      <c r="D49" s="7"/>
      <c r="E49" s="7"/>
      <c r="F49" s="7"/>
    </row>
    <row r="50" ht="6" customHeight="1"/>
    <row r="51" ht="12.75">
      <c r="A51" t="s">
        <v>88</v>
      </c>
    </row>
    <row r="52" ht="12.75">
      <c r="A52" t="s">
        <v>95</v>
      </c>
    </row>
    <row r="53" ht="6" customHeight="1"/>
    <row r="54" ht="12.75">
      <c r="A54" t="s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New York</dc:creator>
  <cp:keywords/>
  <dc:description/>
  <cp:lastModifiedBy>Independent Budget Office</cp:lastModifiedBy>
  <cp:lastPrinted>2001-01-19T22:33:07Z</cp:lastPrinted>
  <dcterms:created xsi:type="dcterms:W3CDTF">1997-12-10T18:17:13Z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