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65" windowWidth="11325" windowHeight="6390" activeTab="0"/>
  </bookViews>
  <sheets>
    <sheet name="Rev. Exp. Summary" sheetId="1" r:id="rId1"/>
  </sheets>
  <definedNames>
    <definedName name="_xlnm.Print_Titles" localSheetId="0">'Rev. Exp. Summary'!$A:$A</definedName>
  </definedNames>
  <calcPr fullCalcOnLoad="1"/>
</workbook>
</file>

<file path=xl/sharedStrings.xml><?xml version="1.0" encoding="utf-8"?>
<sst xmlns="http://schemas.openxmlformats.org/spreadsheetml/2006/main" count="28" uniqueCount="28">
  <si>
    <t>Taxes:</t>
  </si>
  <si>
    <t xml:space="preserve">   Property</t>
  </si>
  <si>
    <t xml:space="preserve">   Other Taxes</t>
  </si>
  <si>
    <t xml:space="preserve">      Total Taxes</t>
  </si>
  <si>
    <t xml:space="preserve">   Non-Government Grants</t>
  </si>
  <si>
    <t xml:space="preserve">   Unrestricted State and Federal Aid</t>
  </si>
  <si>
    <t>State Categorical Aid</t>
  </si>
  <si>
    <t>All Other</t>
  </si>
  <si>
    <t>Total Expenditures</t>
  </si>
  <si>
    <t xml:space="preserve">      Total Non-Tax Revenues</t>
  </si>
  <si>
    <t>Revenue and Expenditure Summary</t>
  </si>
  <si>
    <t>Other Revenues and Transfers:</t>
  </si>
  <si>
    <t xml:space="preserve">   Fund Transfers and Disallowances</t>
  </si>
  <si>
    <t>Total Revenues</t>
  </si>
  <si>
    <t>Revenues:</t>
  </si>
  <si>
    <t>Health / Social Services</t>
  </si>
  <si>
    <t>Expenditures:</t>
  </si>
  <si>
    <t>Department of Education / CUNY</t>
  </si>
  <si>
    <t>Uniformed Services</t>
  </si>
  <si>
    <t>Reported Surplus / (Deficit)</t>
  </si>
  <si>
    <t>Federal Categorical Aid</t>
  </si>
  <si>
    <t xml:space="preserve">   Charges for Services, Fines, etc.</t>
  </si>
  <si>
    <t>(in millions)</t>
  </si>
  <si>
    <t>Source: Comprehensive Annual Financial Reports of the Comptroller</t>
  </si>
  <si>
    <t xml:space="preserve">   Personal Income, Total</t>
  </si>
  <si>
    <t xml:space="preserve">   Personal Income, General Fund Revenue</t>
  </si>
  <si>
    <t xml:space="preserve">      Less: Transfers to Debt Service Funds and Adjustments</t>
  </si>
  <si>
    <t>Total City and Other Revenue Funding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</si>
</sst>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?_);_(@_)"/>
    <numFmt numFmtId="170" formatCode="_(* #,##0.0_);_(* \(#,##0.0\);_(* &quot;-&quot;?_);_(@_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0" xfId="42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10" xfId="42" applyNumberFormat="1" applyFont="1" applyBorder="1" applyAlignment="1">
      <alignment/>
    </xf>
    <xf numFmtId="164" fontId="5" fillId="0" borderId="0" xfId="42" applyNumberFormat="1" applyFont="1" applyBorder="1" applyAlignment="1">
      <alignment/>
    </xf>
    <xf numFmtId="164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6" fontId="6" fillId="0" borderId="0" xfId="59" applyNumberFormat="1" applyFont="1" applyAlignment="1">
      <alignment/>
    </xf>
    <xf numFmtId="164" fontId="6" fillId="0" borderId="0" xfId="42" applyNumberFormat="1" applyFont="1" applyAlignment="1">
      <alignment/>
    </xf>
    <xf numFmtId="0" fontId="5" fillId="0" borderId="10" xfId="0" applyFont="1" applyBorder="1" applyAlignment="1">
      <alignment/>
    </xf>
    <xf numFmtId="164" fontId="4" fillId="0" borderId="0" xfId="42" applyNumberFormat="1" applyFont="1" applyBorder="1" applyAlignment="1">
      <alignment/>
    </xf>
    <xf numFmtId="164" fontId="4" fillId="0" borderId="11" xfId="42" applyNumberFormat="1" applyFont="1" applyBorder="1" applyAlignment="1">
      <alignment/>
    </xf>
    <xf numFmtId="164" fontId="4" fillId="0" borderId="12" xfId="42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42" applyNumberFormat="1" applyFont="1" applyAlignment="1">
      <alignment/>
    </xf>
    <xf numFmtId="164" fontId="10" fillId="0" borderId="13" xfId="42" applyNumberFormat="1" applyFont="1" applyBorder="1" applyAlignment="1">
      <alignment/>
    </xf>
    <xf numFmtId="164" fontId="10" fillId="0" borderId="13" xfId="42" applyNumberFormat="1" applyFont="1" applyBorder="1" applyAlignment="1">
      <alignment horizontal="right"/>
    </xf>
    <xf numFmtId="164" fontId="5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5" fillId="0" borderId="10" xfId="42" applyNumberFormat="1" applyFont="1" applyFill="1" applyBorder="1" applyAlignment="1">
      <alignment/>
    </xf>
    <xf numFmtId="164" fontId="6" fillId="0" borderId="0" xfId="42" applyNumberFormat="1" applyFont="1" applyFill="1" applyAlignment="1">
      <alignment/>
    </xf>
    <xf numFmtId="164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8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47.00390625" style="2" customWidth="1"/>
    <col min="2" max="3" width="11.421875" style="2" customWidth="1"/>
    <col min="4" max="40" width="9.7109375" style="2" customWidth="1"/>
    <col min="41" max="16384" width="9.140625" style="2" customWidth="1"/>
  </cols>
  <sheetData>
    <row r="1" spans="1:24" ht="12.7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  <c r="P1" s="1"/>
      <c r="Q1" s="1"/>
      <c r="R1" s="1"/>
      <c r="S1" s="1"/>
      <c r="X1" s="1"/>
    </row>
    <row r="2" spans="1:14" ht="12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">
      <c r="A3" s="22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2:43" ht="12">
      <c r="B5" s="3">
        <v>2021</v>
      </c>
      <c r="C5" s="3">
        <v>2020</v>
      </c>
      <c r="D5" s="3">
        <v>2019</v>
      </c>
      <c r="E5" s="3">
        <v>2018</v>
      </c>
      <c r="F5" s="3">
        <v>2017</v>
      </c>
      <c r="G5" s="3">
        <v>2016</v>
      </c>
      <c r="H5" s="3">
        <v>2015</v>
      </c>
      <c r="I5" s="3">
        <v>2014</v>
      </c>
      <c r="J5" s="3">
        <v>2013</v>
      </c>
      <c r="K5" s="3">
        <v>2012</v>
      </c>
      <c r="L5" s="3">
        <v>2011</v>
      </c>
      <c r="M5" s="3">
        <v>2010</v>
      </c>
      <c r="N5" s="3">
        <v>2009</v>
      </c>
      <c r="O5" s="3">
        <v>2008</v>
      </c>
      <c r="P5" s="3">
        <v>2007</v>
      </c>
      <c r="Q5" s="3">
        <v>2006</v>
      </c>
      <c r="R5" s="4">
        <v>2005</v>
      </c>
      <c r="S5" s="3">
        <v>2004</v>
      </c>
      <c r="T5" s="3">
        <v>2003</v>
      </c>
      <c r="U5" s="3">
        <v>2002</v>
      </c>
      <c r="V5" s="3">
        <v>2001</v>
      </c>
      <c r="W5" s="3">
        <v>2000</v>
      </c>
      <c r="X5" s="3">
        <v>1999</v>
      </c>
      <c r="Y5" s="3">
        <v>1998</v>
      </c>
      <c r="Z5" s="3">
        <v>1997</v>
      </c>
      <c r="AA5" s="4">
        <v>1996</v>
      </c>
      <c r="AB5" s="3">
        <v>1995</v>
      </c>
      <c r="AC5" s="3">
        <v>1994</v>
      </c>
      <c r="AD5" s="3">
        <v>1993</v>
      </c>
      <c r="AE5" s="3">
        <v>1992</v>
      </c>
      <c r="AF5" s="3">
        <v>1991</v>
      </c>
      <c r="AG5" s="3">
        <v>1990</v>
      </c>
      <c r="AH5" s="4">
        <v>1989</v>
      </c>
      <c r="AI5" s="4">
        <v>1988</v>
      </c>
      <c r="AJ5" s="4">
        <v>1987</v>
      </c>
      <c r="AK5" s="4">
        <v>1986</v>
      </c>
      <c r="AL5" s="4">
        <v>1985</v>
      </c>
      <c r="AM5" s="4">
        <v>1984</v>
      </c>
      <c r="AN5" s="4">
        <v>1983</v>
      </c>
      <c r="AO5" s="4">
        <v>1982</v>
      </c>
      <c r="AP5" s="4">
        <v>1981</v>
      </c>
      <c r="AQ5" s="4">
        <v>1980</v>
      </c>
    </row>
    <row r="6" spans="1:33" ht="12">
      <c r="A6" s="2" t="s">
        <v>14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ht="12">
      <c r="A7" s="2" t="s">
        <v>0</v>
      </c>
    </row>
    <row r="8" spans="1:167" ht="12">
      <c r="A8" s="2" t="s">
        <v>1</v>
      </c>
      <c r="B8" s="6">
        <v>31464</v>
      </c>
      <c r="C8" s="6">
        <v>29816</v>
      </c>
      <c r="D8" s="6">
        <v>27885</v>
      </c>
      <c r="E8" s="6">
        <v>26408</v>
      </c>
      <c r="F8" s="6">
        <v>24679</v>
      </c>
      <c r="G8" s="6">
        <v>23181</v>
      </c>
      <c r="H8" s="6">
        <v>21518</v>
      </c>
      <c r="I8" s="6">
        <v>20202</v>
      </c>
      <c r="J8" s="6">
        <v>18970</v>
      </c>
      <c r="K8" s="6">
        <v>18158</v>
      </c>
      <c r="L8" s="6">
        <v>17086</v>
      </c>
      <c r="M8" s="6">
        <v>16369</v>
      </c>
      <c r="N8" s="6">
        <v>14487</v>
      </c>
      <c r="O8" s="6">
        <v>13204</v>
      </c>
      <c r="P8" s="6">
        <v>13123</v>
      </c>
      <c r="Q8" s="6">
        <v>12636</v>
      </c>
      <c r="R8" s="6">
        <v>11616</v>
      </c>
      <c r="S8" s="6">
        <v>11582</v>
      </c>
      <c r="T8" s="6">
        <v>10063</v>
      </c>
      <c r="U8" s="6">
        <v>8761</v>
      </c>
      <c r="V8" s="6">
        <v>8246</v>
      </c>
      <c r="W8" s="6">
        <v>7850</v>
      </c>
      <c r="X8" s="6">
        <v>7631</v>
      </c>
      <c r="Y8" s="6">
        <v>7239</v>
      </c>
      <c r="Z8" s="6">
        <v>7291</v>
      </c>
      <c r="AA8" s="6">
        <v>7100</v>
      </c>
      <c r="AB8" s="6">
        <v>7474</v>
      </c>
      <c r="AC8" s="6">
        <v>7773</v>
      </c>
      <c r="AD8" s="6">
        <v>7886</v>
      </c>
      <c r="AE8" s="6">
        <v>7818</v>
      </c>
      <c r="AF8" s="6">
        <v>7251</v>
      </c>
      <c r="AG8" s="6">
        <v>6543</v>
      </c>
      <c r="AH8" s="6">
        <v>5942</v>
      </c>
      <c r="AI8" s="6">
        <v>5382</v>
      </c>
      <c r="AJ8" s="6">
        <v>4976</v>
      </c>
      <c r="AK8" s="6">
        <v>4600</v>
      </c>
      <c r="AL8" s="6">
        <v>4227</v>
      </c>
      <c r="AM8" s="6">
        <v>3957</v>
      </c>
      <c r="AN8" s="6">
        <v>3787</v>
      </c>
      <c r="AO8" s="6">
        <v>3603</v>
      </c>
      <c r="AP8" s="6">
        <v>3298</v>
      </c>
      <c r="AQ8" s="6">
        <v>3196</v>
      </c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</row>
    <row r="9" spans="2:167" ht="1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</row>
    <row r="10" spans="1:167" s="23" customFormat="1" ht="12">
      <c r="A10" s="23" t="s">
        <v>24</v>
      </c>
      <c r="B10" s="24">
        <v>15140</v>
      </c>
      <c r="C10" s="24">
        <v>13591</v>
      </c>
      <c r="D10" s="24">
        <v>13377</v>
      </c>
      <c r="E10" s="24">
        <v>13411</v>
      </c>
      <c r="F10" s="24">
        <v>11258</v>
      </c>
      <c r="G10" s="24">
        <v>11392</v>
      </c>
      <c r="H10" s="24">
        <v>11295</v>
      </c>
      <c r="I10" s="24">
        <v>10174</v>
      </c>
      <c r="J10" s="24">
        <v>9815</v>
      </c>
      <c r="K10" s="24">
        <v>8557</v>
      </c>
      <c r="L10" s="24">
        <v>8166</v>
      </c>
      <c r="M10" s="24">
        <v>7593</v>
      </c>
      <c r="N10" s="24">
        <v>7657</v>
      </c>
      <c r="O10" s="24">
        <v>9928</v>
      </c>
      <c r="P10" s="24">
        <v>8648</v>
      </c>
      <c r="Q10" s="24">
        <v>8026</v>
      </c>
      <c r="R10" s="24">
        <v>7200</v>
      </c>
      <c r="S10" s="24">
        <v>6069</v>
      </c>
      <c r="T10" s="24">
        <v>5030</v>
      </c>
      <c r="U10" s="24">
        <v>5006</v>
      </c>
      <c r="V10" s="24">
        <v>6164</v>
      </c>
      <c r="W10" s="24">
        <v>5612</v>
      </c>
      <c r="X10" s="24">
        <v>5528</v>
      </c>
      <c r="Y10" s="24">
        <v>5153</v>
      </c>
      <c r="Z10" s="24">
        <v>4377</v>
      </c>
      <c r="AA10" s="24">
        <v>3920</v>
      </c>
      <c r="AB10" s="24">
        <v>3602</v>
      </c>
      <c r="AC10" s="24">
        <v>3556</v>
      </c>
      <c r="AD10" s="24">
        <v>3458</v>
      </c>
      <c r="AE10" s="24">
        <v>3233</v>
      </c>
      <c r="AF10" s="24">
        <v>2798</v>
      </c>
      <c r="AG10" s="24">
        <v>2538</v>
      </c>
      <c r="AH10" s="24">
        <v>2445</v>
      </c>
      <c r="AI10" s="24">
        <v>2088</v>
      </c>
      <c r="AJ10" s="24">
        <v>2163</v>
      </c>
      <c r="AK10" s="24">
        <v>1816</v>
      </c>
      <c r="AL10" s="24">
        <v>1740</v>
      </c>
      <c r="AM10" s="24">
        <v>1547</v>
      </c>
      <c r="AN10" s="24">
        <v>1331</v>
      </c>
      <c r="AO10" s="24">
        <v>1159</v>
      </c>
      <c r="AP10" s="24">
        <v>1019</v>
      </c>
      <c r="AQ10" s="24">
        <v>879</v>
      </c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</row>
    <row r="11" spans="1:167" s="23" customFormat="1" ht="12">
      <c r="A11" s="23" t="s">
        <v>26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-138</v>
      </c>
      <c r="O11" s="25">
        <v>-164</v>
      </c>
      <c r="P11" s="25">
        <v>-685</v>
      </c>
      <c r="Q11" s="25">
        <v>-350</v>
      </c>
      <c r="R11" s="25">
        <v>-544</v>
      </c>
      <c r="S11" s="25">
        <v>-56</v>
      </c>
      <c r="T11" s="25">
        <v>-537</v>
      </c>
      <c r="U11" s="25">
        <v>-451</v>
      </c>
      <c r="V11" s="25">
        <v>-407</v>
      </c>
      <c r="W11" s="25">
        <v>-247</v>
      </c>
      <c r="X11" s="25">
        <v>-138</v>
      </c>
      <c r="Y11" s="25">
        <v>-16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</row>
    <row r="12" spans="1:167" ht="12">
      <c r="A12" s="2" t="s">
        <v>25</v>
      </c>
      <c r="B12" s="6">
        <v>15140</v>
      </c>
      <c r="C12" s="6">
        <v>13591</v>
      </c>
      <c r="D12" s="6">
        <f>SUM(D10:D11)</f>
        <v>13377</v>
      </c>
      <c r="E12" s="6">
        <f>SUM(E10:E11)</f>
        <v>13411</v>
      </c>
      <c r="F12" s="6">
        <f>SUM(F10:F11)</f>
        <v>11258</v>
      </c>
      <c r="G12" s="6">
        <f>SUM(G10:G11)</f>
        <v>11392</v>
      </c>
      <c r="H12" s="6">
        <f aca="true" t="shared" si="0" ref="H12:Z12">SUM(H10:H11)</f>
        <v>11295</v>
      </c>
      <c r="I12" s="6">
        <f t="shared" si="0"/>
        <v>10174</v>
      </c>
      <c r="J12" s="6">
        <f t="shared" si="0"/>
        <v>9815</v>
      </c>
      <c r="K12" s="6">
        <f t="shared" si="0"/>
        <v>8557</v>
      </c>
      <c r="L12" s="6">
        <f t="shared" si="0"/>
        <v>8166</v>
      </c>
      <c r="M12" s="6">
        <f t="shared" si="0"/>
        <v>7593</v>
      </c>
      <c r="N12" s="6">
        <f t="shared" si="0"/>
        <v>7519</v>
      </c>
      <c r="O12" s="6">
        <f t="shared" si="0"/>
        <v>9764</v>
      </c>
      <c r="P12" s="6">
        <f t="shared" si="0"/>
        <v>7963</v>
      </c>
      <c r="Q12" s="6">
        <f t="shared" si="0"/>
        <v>7676</v>
      </c>
      <c r="R12" s="6">
        <f t="shared" si="0"/>
        <v>6656</v>
      </c>
      <c r="S12" s="6">
        <f t="shared" si="0"/>
        <v>6013</v>
      </c>
      <c r="T12" s="6">
        <f t="shared" si="0"/>
        <v>4493</v>
      </c>
      <c r="U12" s="6">
        <f t="shared" si="0"/>
        <v>4555</v>
      </c>
      <c r="V12" s="6">
        <f t="shared" si="0"/>
        <v>5757</v>
      </c>
      <c r="W12" s="6">
        <f t="shared" si="0"/>
        <v>5365</v>
      </c>
      <c r="X12" s="6">
        <f t="shared" si="0"/>
        <v>5390</v>
      </c>
      <c r="Y12" s="6">
        <f t="shared" si="0"/>
        <v>5137</v>
      </c>
      <c r="Z12" s="6">
        <f t="shared" si="0"/>
        <v>4377</v>
      </c>
      <c r="AA12" s="6">
        <f aca="true" t="shared" si="1" ref="AA12:AQ12">(AA10+AA11)</f>
        <v>3920</v>
      </c>
      <c r="AB12" s="6">
        <f t="shared" si="1"/>
        <v>3602</v>
      </c>
      <c r="AC12" s="6">
        <f t="shared" si="1"/>
        <v>3556</v>
      </c>
      <c r="AD12" s="6">
        <f t="shared" si="1"/>
        <v>3458</v>
      </c>
      <c r="AE12" s="6">
        <f t="shared" si="1"/>
        <v>3233</v>
      </c>
      <c r="AF12" s="6">
        <f t="shared" si="1"/>
        <v>2798</v>
      </c>
      <c r="AG12" s="6">
        <f t="shared" si="1"/>
        <v>2538</v>
      </c>
      <c r="AH12" s="6">
        <f t="shared" si="1"/>
        <v>2445</v>
      </c>
      <c r="AI12" s="6">
        <f t="shared" si="1"/>
        <v>2088</v>
      </c>
      <c r="AJ12" s="6">
        <f t="shared" si="1"/>
        <v>2163</v>
      </c>
      <c r="AK12" s="6">
        <f t="shared" si="1"/>
        <v>1816</v>
      </c>
      <c r="AL12" s="6">
        <f t="shared" si="1"/>
        <v>1740</v>
      </c>
      <c r="AM12" s="6">
        <f t="shared" si="1"/>
        <v>1547</v>
      </c>
      <c r="AN12" s="6">
        <f t="shared" si="1"/>
        <v>1331</v>
      </c>
      <c r="AO12" s="6">
        <f t="shared" si="1"/>
        <v>1159</v>
      </c>
      <c r="AP12" s="6">
        <f t="shared" si="1"/>
        <v>1019</v>
      </c>
      <c r="AQ12" s="6">
        <f t="shared" si="1"/>
        <v>879</v>
      </c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</row>
    <row r="13" spans="2:167" ht="1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</row>
    <row r="14" spans="1:167" ht="12">
      <c r="A14" s="2" t="s">
        <v>2</v>
      </c>
      <c r="B14" s="9">
        <v>18929</v>
      </c>
      <c r="C14" s="9">
        <v>19683</v>
      </c>
      <c r="D14" s="9">
        <v>20232</v>
      </c>
      <c r="E14" s="9">
        <v>19285</v>
      </c>
      <c r="F14" s="9">
        <f>7120.62+8296.44+3308.13</f>
        <v>18725.190000000002</v>
      </c>
      <c r="G14" s="9">
        <v>19048</v>
      </c>
      <c r="H14" s="9">
        <v>19128</v>
      </c>
      <c r="I14" s="9">
        <v>17999</v>
      </c>
      <c r="J14" s="9">
        <v>16937</v>
      </c>
      <c r="K14" s="9">
        <v>15396</v>
      </c>
      <c r="L14" s="9">
        <v>15098</v>
      </c>
      <c r="M14" s="9">
        <v>13239</v>
      </c>
      <c r="N14" s="9">
        <v>13867</v>
      </c>
      <c r="O14" s="9">
        <v>15632</v>
      </c>
      <c r="P14" s="9">
        <v>16756</v>
      </c>
      <c r="Q14" s="9">
        <v>13899</v>
      </c>
      <c r="R14" s="7">
        <v>12594</v>
      </c>
      <c r="S14" s="7">
        <v>10570</v>
      </c>
      <c r="T14" s="7">
        <v>8804</v>
      </c>
      <c r="U14" s="7">
        <v>8402</v>
      </c>
      <c r="V14" s="7">
        <v>9208</v>
      </c>
      <c r="W14" s="7">
        <v>9044</v>
      </c>
      <c r="X14" s="7">
        <v>8269</v>
      </c>
      <c r="Y14" s="7">
        <v>8034</v>
      </c>
      <c r="Z14" s="7">
        <v>7629</v>
      </c>
      <c r="AA14" s="7">
        <v>7094</v>
      </c>
      <c r="AB14" s="7">
        <v>6609</v>
      </c>
      <c r="AC14" s="7">
        <v>6786</v>
      </c>
      <c r="AD14" s="7">
        <v>6236</v>
      </c>
      <c r="AE14" s="7">
        <v>5998</v>
      </c>
      <c r="AF14" s="7">
        <v>5808</v>
      </c>
      <c r="AG14" s="7">
        <v>5934</v>
      </c>
      <c r="AH14" s="7">
        <v>5966</v>
      </c>
      <c r="AI14" s="7">
        <v>5801</v>
      </c>
      <c r="AJ14" s="7">
        <v>5538</v>
      </c>
      <c r="AK14" s="7">
        <v>4779</v>
      </c>
      <c r="AL14" s="7">
        <v>4571</v>
      </c>
      <c r="AM14" s="7">
        <v>4026</v>
      </c>
      <c r="AN14" s="7">
        <v>3588</v>
      </c>
      <c r="AO14" s="7">
        <v>3445</v>
      </c>
      <c r="AP14" s="7">
        <v>3332</v>
      </c>
      <c r="AQ14" s="7">
        <v>2820</v>
      </c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</row>
    <row r="15" spans="1:167" ht="12">
      <c r="A15" s="2" t="s">
        <v>3</v>
      </c>
      <c r="B15" s="6">
        <v>65534</v>
      </c>
      <c r="C15" s="6">
        <v>63090</v>
      </c>
      <c r="D15" s="6">
        <f>SUM(D12:D14)+D8</f>
        <v>61494</v>
      </c>
      <c r="E15" s="6">
        <f>SUM(E12:E14)+E8</f>
        <v>59104</v>
      </c>
      <c r="F15" s="6">
        <f>SUM(F12:F14)+F8</f>
        <v>54662.19</v>
      </c>
      <c r="G15" s="6">
        <f aca="true" t="shared" si="2" ref="G15:Z15">SUM(G12:G14)+G8</f>
        <v>53621</v>
      </c>
      <c r="H15" s="6">
        <f t="shared" si="2"/>
        <v>51941</v>
      </c>
      <c r="I15" s="6">
        <f t="shared" si="2"/>
        <v>48375</v>
      </c>
      <c r="J15" s="6">
        <f t="shared" si="2"/>
        <v>45722</v>
      </c>
      <c r="K15" s="6">
        <f t="shared" si="2"/>
        <v>42111</v>
      </c>
      <c r="L15" s="6">
        <f t="shared" si="2"/>
        <v>40350</v>
      </c>
      <c r="M15" s="6">
        <f t="shared" si="2"/>
        <v>37201</v>
      </c>
      <c r="N15" s="6">
        <f t="shared" si="2"/>
        <v>35873</v>
      </c>
      <c r="O15" s="6">
        <f t="shared" si="2"/>
        <v>38600</v>
      </c>
      <c r="P15" s="6">
        <f t="shared" si="2"/>
        <v>37842</v>
      </c>
      <c r="Q15" s="6">
        <f t="shared" si="2"/>
        <v>34211</v>
      </c>
      <c r="R15" s="6">
        <f t="shared" si="2"/>
        <v>30866</v>
      </c>
      <c r="S15" s="6">
        <f t="shared" si="2"/>
        <v>28165</v>
      </c>
      <c r="T15" s="6">
        <f t="shared" si="2"/>
        <v>23360</v>
      </c>
      <c r="U15" s="6">
        <f t="shared" si="2"/>
        <v>21718</v>
      </c>
      <c r="V15" s="6">
        <f t="shared" si="2"/>
        <v>23211</v>
      </c>
      <c r="W15" s="6">
        <f t="shared" si="2"/>
        <v>22259</v>
      </c>
      <c r="X15" s="6">
        <f t="shared" si="2"/>
        <v>21290</v>
      </c>
      <c r="Y15" s="6">
        <f t="shared" si="2"/>
        <v>20410</v>
      </c>
      <c r="Z15" s="6">
        <f t="shared" si="2"/>
        <v>19297</v>
      </c>
      <c r="AA15" s="6">
        <f aca="true" t="shared" si="3" ref="AA15:AQ15">SUM(AA12:AA14)+AA8</f>
        <v>18114</v>
      </c>
      <c r="AB15" s="6">
        <f t="shared" si="3"/>
        <v>17685</v>
      </c>
      <c r="AC15" s="6">
        <f t="shared" si="3"/>
        <v>18115</v>
      </c>
      <c r="AD15" s="6">
        <f t="shared" si="3"/>
        <v>17580</v>
      </c>
      <c r="AE15" s="6">
        <f t="shared" si="3"/>
        <v>17049</v>
      </c>
      <c r="AF15" s="6">
        <f t="shared" si="3"/>
        <v>15857</v>
      </c>
      <c r="AG15" s="6">
        <f t="shared" si="3"/>
        <v>15015</v>
      </c>
      <c r="AH15" s="6">
        <f t="shared" si="3"/>
        <v>14353</v>
      </c>
      <c r="AI15" s="6">
        <f t="shared" si="3"/>
        <v>13271</v>
      </c>
      <c r="AJ15" s="6">
        <f t="shared" si="3"/>
        <v>12677</v>
      </c>
      <c r="AK15" s="6">
        <f t="shared" si="3"/>
        <v>11195</v>
      </c>
      <c r="AL15" s="6">
        <f t="shared" si="3"/>
        <v>10538</v>
      </c>
      <c r="AM15" s="6">
        <f t="shared" si="3"/>
        <v>9530</v>
      </c>
      <c r="AN15" s="6">
        <f t="shared" si="3"/>
        <v>8706</v>
      </c>
      <c r="AO15" s="6">
        <f t="shared" si="3"/>
        <v>8207</v>
      </c>
      <c r="AP15" s="6">
        <f t="shared" si="3"/>
        <v>7649</v>
      </c>
      <c r="AQ15" s="6">
        <f t="shared" si="3"/>
        <v>6895</v>
      </c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</row>
    <row r="16" spans="1:167" ht="12">
      <c r="A16" s="1"/>
      <c r="B16" s="11"/>
      <c r="C16" s="11"/>
      <c r="D16" s="11"/>
      <c r="E16" s="11"/>
      <c r="F16" s="11"/>
      <c r="G16" s="11"/>
      <c r="H16" s="28"/>
      <c r="I16" s="11"/>
      <c r="J16" s="11"/>
      <c r="K16" s="11"/>
      <c r="L16" s="11"/>
      <c r="M16" s="11"/>
      <c r="N16" s="11"/>
      <c r="O16" s="11"/>
      <c r="P16" s="11"/>
      <c r="Q16" s="1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</row>
    <row r="17" spans="1:167" ht="12">
      <c r="A17" s="2" t="s">
        <v>11</v>
      </c>
      <c r="B17" s="6"/>
      <c r="C17" s="6"/>
      <c r="D17" s="6"/>
      <c r="E17" s="6"/>
      <c r="F17" s="6"/>
      <c r="G17" s="6"/>
      <c r="H17" s="27"/>
      <c r="I17" s="6"/>
      <c r="J17" s="6"/>
      <c r="K17" s="6"/>
      <c r="L17" s="6"/>
      <c r="M17" s="6"/>
      <c r="N17" s="6"/>
      <c r="O17" s="6"/>
      <c r="P17" s="6"/>
      <c r="Q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</row>
    <row r="18" spans="1:167" ht="12">
      <c r="A18" s="2" t="s">
        <v>21</v>
      </c>
      <c r="B18" s="6">
        <v>5040.229</v>
      </c>
      <c r="C18" s="6">
        <v>5151.511</v>
      </c>
      <c r="D18" s="6">
        <v>5895</v>
      </c>
      <c r="E18" s="6">
        <v>4910</v>
      </c>
      <c r="F18" s="6">
        <f>2711+73+2179</f>
        <v>4963</v>
      </c>
      <c r="G18" s="6">
        <v>4874</v>
      </c>
      <c r="H18" s="27">
        <v>6103</v>
      </c>
      <c r="I18" s="6">
        <v>5489</v>
      </c>
      <c r="J18" s="6">
        <v>4541</v>
      </c>
      <c r="K18" s="6">
        <v>5129</v>
      </c>
      <c r="L18" s="6">
        <v>4274</v>
      </c>
      <c r="M18" s="6">
        <v>4568</v>
      </c>
      <c r="N18" s="6">
        <v>4481</v>
      </c>
      <c r="O18" s="6">
        <v>4493</v>
      </c>
      <c r="P18" s="6">
        <v>4243</v>
      </c>
      <c r="Q18" s="6">
        <v>3759</v>
      </c>
      <c r="R18" s="6">
        <v>4443</v>
      </c>
      <c r="S18" s="6">
        <v>3370</v>
      </c>
      <c r="T18" s="6">
        <v>3042</v>
      </c>
      <c r="U18" s="6">
        <v>3378</v>
      </c>
      <c r="V18" s="6">
        <v>3623</v>
      </c>
      <c r="W18" s="6">
        <v>3090</v>
      </c>
      <c r="X18" s="6">
        <v>2693</v>
      </c>
      <c r="Y18" s="6">
        <v>2836</v>
      </c>
      <c r="Z18" s="6">
        <v>3049</v>
      </c>
      <c r="AA18" s="6">
        <f>1312+237+417+352+112</f>
        <v>2430</v>
      </c>
      <c r="AB18" s="6">
        <f>1298+223+417+509+95</f>
        <v>2542</v>
      </c>
      <c r="AC18" s="6">
        <v>2331</v>
      </c>
      <c r="AD18" s="6">
        <v>2265</v>
      </c>
      <c r="AE18" s="6">
        <v>2234</v>
      </c>
      <c r="AF18" s="6">
        <v>2206</v>
      </c>
      <c r="AG18" s="6">
        <v>2209</v>
      </c>
      <c r="AH18" s="6">
        <v>1939</v>
      </c>
      <c r="AI18" s="6">
        <v>1687</v>
      </c>
      <c r="AJ18" s="6">
        <v>1556</v>
      </c>
      <c r="AK18" s="6">
        <v>1533</v>
      </c>
      <c r="AL18" s="6">
        <v>1391</v>
      </c>
      <c r="AM18" s="6">
        <v>1189</v>
      </c>
      <c r="AN18" s="6">
        <v>1177</v>
      </c>
      <c r="AO18" s="6">
        <v>1087</v>
      </c>
      <c r="AP18" s="6">
        <v>1004</v>
      </c>
      <c r="AQ18" s="6">
        <f>555+66+105+76+137</f>
        <v>939</v>
      </c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</row>
    <row r="19" spans="1:167" ht="12">
      <c r="A19" s="2" t="s">
        <v>4</v>
      </c>
      <c r="B19" s="6">
        <v>1080.2</v>
      </c>
      <c r="C19" s="6">
        <v>969</v>
      </c>
      <c r="D19" s="6">
        <v>1200</v>
      </c>
      <c r="E19" s="6">
        <v>1105</v>
      </c>
      <c r="F19" s="6">
        <v>1069</v>
      </c>
      <c r="G19" s="6">
        <v>702</v>
      </c>
      <c r="H19" s="27">
        <v>667</v>
      </c>
      <c r="I19" s="6">
        <v>731</v>
      </c>
      <c r="J19" s="6">
        <v>871</v>
      </c>
      <c r="K19" s="6">
        <v>939</v>
      </c>
      <c r="L19" s="6">
        <v>1255</v>
      </c>
      <c r="M19" s="6">
        <v>1373</v>
      </c>
      <c r="N19" s="6">
        <v>1103</v>
      </c>
      <c r="O19" s="6">
        <v>1089</v>
      </c>
      <c r="P19" s="6">
        <v>1037</v>
      </c>
      <c r="Q19" s="6">
        <v>1150</v>
      </c>
      <c r="R19" s="6">
        <v>862</v>
      </c>
      <c r="S19" s="6">
        <v>956</v>
      </c>
      <c r="T19" s="6">
        <v>928</v>
      </c>
      <c r="U19" s="6">
        <v>519</v>
      </c>
      <c r="V19" s="6">
        <v>492</v>
      </c>
      <c r="W19" s="6">
        <v>431</v>
      </c>
      <c r="X19" s="6">
        <v>367</v>
      </c>
      <c r="Y19" s="6">
        <v>411</v>
      </c>
      <c r="Z19" s="6">
        <v>379</v>
      </c>
      <c r="AA19" s="6">
        <v>647</v>
      </c>
      <c r="AB19" s="6">
        <v>319</v>
      </c>
      <c r="AC19" s="6">
        <v>299</v>
      </c>
      <c r="AD19" s="6">
        <v>290</v>
      </c>
      <c r="AE19" s="6">
        <v>95</v>
      </c>
      <c r="AF19" s="6">
        <v>56</v>
      </c>
      <c r="AG19" s="6">
        <v>25</v>
      </c>
      <c r="AH19" s="6">
        <v>29</v>
      </c>
      <c r="AI19" s="6">
        <v>15</v>
      </c>
      <c r="AJ19" s="6">
        <v>90</v>
      </c>
      <c r="AK19" s="6">
        <v>17</v>
      </c>
      <c r="AL19" s="6">
        <v>10</v>
      </c>
      <c r="AM19" s="6">
        <v>12</v>
      </c>
      <c r="AN19" s="6">
        <v>10</v>
      </c>
      <c r="AO19" s="6">
        <v>10</v>
      </c>
      <c r="AP19" s="6">
        <v>6</v>
      </c>
      <c r="AQ19" s="6">
        <v>5</v>
      </c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</row>
    <row r="20" spans="1:167" ht="12">
      <c r="A20" s="2" t="s">
        <v>5</v>
      </c>
      <c r="B20" s="6">
        <v>1</v>
      </c>
      <c r="C20" s="6">
        <v>11</v>
      </c>
      <c r="D20" s="6">
        <v>151</v>
      </c>
      <c r="E20" s="6">
        <v>0</v>
      </c>
      <c r="F20" s="6">
        <v>59</v>
      </c>
      <c r="G20" s="6">
        <v>6</v>
      </c>
      <c r="H20" s="27">
        <v>0</v>
      </c>
      <c r="I20" s="6">
        <v>0</v>
      </c>
      <c r="J20" s="6">
        <v>0</v>
      </c>
      <c r="K20" s="6">
        <v>25</v>
      </c>
      <c r="L20" s="6">
        <v>39</v>
      </c>
      <c r="M20" s="6">
        <v>-18</v>
      </c>
      <c r="N20" s="6">
        <v>327</v>
      </c>
      <c r="O20" s="6">
        <v>242</v>
      </c>
      <c r="P20" s="6">
        <v>35</v>
      </c>
      <c r="Q20" s="6">
        <v>494</v>
      </c>
      <c r="R20" s="6">
        <v>603</v>
      </c>
      <c r="S20" s="6">
        <v>964</v>
      </c>
      <c r="T20" s="6">
        <v>1443</v>
      </c>
      <c r="U20" s="6">
        <v>665</v>
      </c>
      <c r="V20" s="6">
        <v>634</v>
      </c>
      <c r="W20" s="6">
        <v>631</v>
      </c>
      <c r="X20" s="6">
        <v>652</v>
      </c>
      <c r="Y20" s="6">
        <v>622</v>
      </c>
      <c r="Z20" s="6">
        <v>653</v>
      </c>
      <c r="AA20" s="6">
        <v>621</v>
      </c>
      <c r="AB20" s="6">
        <v>603</v>
      </c>
      <c r="AC20" s="6">
        <v>667</v>
      </c>
      <c r="AD20" s="6">
        <v>707</v>
      </c>
      <c r="AE20" s="6">
        <v>826</v>
      </c>
      <c r="AF20" s="6">
        <v>700</v>
      </c>
      <c r="AG20" s="6">
        <v>687</v>
      </c>
      <c r="AH20" s="6">
        <v>713</v>
      </c>
      <c r="AI20" s="6">
        <v>653</v>
      </c>
      <c r="AJ20" s="6">
        <v>678</v>
      </c>
      <c r="AK20" s="6">
        <v>899</v>
      </c>
      <c r="AL20" s="6">
        <v>943</v>
      </c>
      <c r="AM20" s="6">
        <v>945</v>
      </c>
      <c r="AN20" s="6">
        <v>928</v>
      </c>
      <c r="AO20" s="6">
        <v>804</v>
      </c>
      <c r="AP20" s="6">
        <v>812</v>
      </c>
      <c r="AQ20" s="6">
        <v>850</v>
      </c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</row>
    <row r="21" spans="1:167" s="8" customFormat="1" ht="12">
      <c r="A21" s="8" t="s">
        <v>12</v>
      </c>
      <c r="B21" s="9">
        <v>380.59999999999997</v>
      </c>
      <c r="C21" s="9">
        <v>435</v>
      </c>
      <c r="D21" s="9">
        <v>552</v>
      </c>
      <c r="E21" s="9">
        <v>596</v>
      </c>
      <c r="F21" s="9">
        <v>996</v>
      </c>
      <c r="G21" s="9">
        <v>586</v>
      </c>
      <c r="H21" s="29">
        <v>443</v>
      </c>
      <c r="I21" s="9">
        <v>602</v>
      </c>
      <c r="J21" s="9">
        <v>449</v>
      </c>
      <c r="K21" s="9">
        <v>665</v>
      </c>
      <c r="L21" s="9">
        <v>402</v>
      </c>
      <c r="M21" s="9">
        <v>343</v>
      </c>
      <c r="N21" s="9">
        <v>322</v>
      </c>
      <c r="O21" s="9">
        <v>438</v>
      </c>
      <c r="P21" s="9">
        <v>-103</v>
      </c>
      <c r="Q21" s="9">
        <v>-439</v>
      </c>
      <c r="R21" s="9">
        <v>545</v>
      </c>
      <c r="S21" s="9">
        <v>-27</v>
      </c>
      <c r="T21" s="9">
        <v>1637</v>
      </c>
      <c r="U21" s="9">
        <v>458</v>
      </c>
      <c r="V21" s="9">
        <v>-46</v>
      </c>
      <c r="W21" s="9">
        <v>-5</v>
      </c>
      <c r="X21" s="9">
        <v>-39</v>
      </c>
      <c r="Y21" s="9">
        <v>-15</v>
      </c>
      <c r="Z21" s="9">
        <v>-36</v>
      </c>
      <c r="AA21" s="9">
        <v>-14</v>
      </c>
      <c r="AB21" s="9">
        <v>7</v>
      </c>
      <c r="AC21" s="9">
        <v>77</v>
      </c>
      <c r="AD21" s="9">
        <v>3</v>
      </c>
      <c r="AE21" s="9">
        <v>-39</v>
      </c>
      <c r="AF21" s="9">
        <v>4</v>
      </c>
      <c r="AG21" s="9">
        <v>-44</v>
      </c>
      <c r="AH21" s="9">
        <v>128</v>
      </c>
      <c r="AI21" s="9">
        <v>45</v>
      </c>
      <c r="AJ21" s="9">
        <v>18</v>
      </c>
      <c r="AK21" s="9">
        <v>35</v>
      </c>
      <c r="AL21" s="9">
        <v>24</v>
      </c>
      <c r="AM21" s="9">
        <v>25</v>
      </c>
      <c r="AN21" s="9">
        <v>26</v>
      </c>
      <c r="AO21" s="9">
        <v>29</v>
      </c>
      <c r="AP21" s="9">
        <v>34</v>
      </c>
      <c r="AQ21" s="9">
        <v>29</v>
      </c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</row>
    <row r="22" spans="1:167" ht="12">
      <c r="A22" s="2" t="s">
        <v>9</v>
      </c>
      <c r="B22" s="6">
        <v>6502.029</v>
      </c>
      <c r="C22" s="6">
        <v>6566.511</v>
      </c>
      <c r="D22" s="6">
        <f>SUM(D18:D21)</f>
        <v>7798</v>
      </c>
      <c r="E22" s="6">
        <f>SUM(E18:E21)</f>
        <v>6611</v>
      </c>
      <c r="F22" s="6">
        <f>SUM(F18:F21)</f>
        <v>7087</v>
      </c>
      <c r="G22" s="6">
        <f aca="true" t="shared" si="4" ref="G22:Z22">SUM(G18:G21)</f>
        <v>6168</v>
      </c>
      <c r="H22" s="6">
        <f t="shared" si="4"/>
        <v>7213</v>
      </c>
      <c r="I22" s="6">
        <f t="shared" si="4"/>
        <v>6822</v>
      </c>
      <c r="J22" s="6">
        <f t="shared" si="4"/>
        <v>5861</v>
      </c>
      <c r="K22" s="6">
        <f t="shared" si="4"/>
        <v>6758</v>
      </c>
      <c r="L22" s="6">
        <f t="shared" si="4"/>
        <v>5970</v>
      </c>
      <c r="M22" s="6">
        <f t="shared" si="4"/>
        <v>6266</v>
      </c>
      <c r="N22" s="6">
        <f t="shared" si="4"/>
        <v>6233</v>
      </c>
      <c r="O22" s="6">
        <f t="shared" si="4"/>
        <v>6262</v>
      </c>
      <c r="P22" s="6">
        <f t="shared" si="4"/>
        <v>5212</v>
      </c>
      <c r="Q22" s="6">
        <f t="shared" si="4"/>
        <v>4964</v>
      </c>
      <c r="R22" s="6">
        <f t="shared" si="4"/>
        <v>6453</v>
      </c>
      <c r="S22" s="6">
        <f t="shared" si="4"/>
        <v>5263</v>
      </c>
      <c r="T22" s="6">
        <f t="shared" si="4"/>
        <v>7050</v>
      </c>
      <c r="U22" s="6">
        <f t="shared" si="4"/>
        <v>5020</v>
      </c>
      <c r="V22" s="6">
        <f t="shared" si="4"/>
        <v>4703</v>
      </c>
      <c r="W22" s="6">
        <f t="shared" si="4"/>
        <v>4147</v>
      </c>
      <c r="X22" s="6">
        <f t="shared" si="4"/>
        <v>3673</v>
      </c>
      <c r="Y22" s="6">
        <f t="shared" si="4"/>
        <v>3854</v>
      </c>
      <c r="Z22" s="6">
        <f t="shared" si="4"/>
        <v>4045</v>
      </c>
      <c r="AA22" s="6">
        <f aca="true" t="shared" si="5" ref="AA22:AQ22">SUM(AA18:AA21)</f>
        <v>3684</v>
      </c>
      <c r="AB22" s="6">
        <f t="shared" si="5"/>
        <v>3471</v>
      </c>
      <c r="AC22" s="6">
        <f t="shared" si="5"/>
        <v>3374</v>
      </c>
      <c r="AD22" s="6">
        <f t="shared" si="5"/>
        <v>3265</v>
      </c>
      <c r="AE22" s="6">
        <f t="shared" si="5"/>
        <v>3116</v>
      </c>
      <c r="AF22" s="6">
        <f t="shared" si="5"/>
        <v>2966</v>
      </c>
      <c r="AG22" s="6">
        <f t="shared" si="5"/>
        <v>2877</v>
      </c>
      <c r="AH22" s="6">
        <f t="shared" si="5"/>
        <v>2809</v>
      </c>
      <c r="AI22" s="6">
        <f t="shared" si="5"/>
        <v>2400</v>
      </c>
      <c r="AJ22" s="6">
        <f t="shared" si="5"/>
        <v>2342</v>
      </c>
      <c r="AK22" s="6">
        <f t="shared" si="5"/>
        <v>2484</v>
      </c>
      <c r="AL22" s="6">
        <f t="shared" si="5"/>
        <v>2368</v>
      </c>
      <c r="AM22" s="6">
        <f t="shared" si="5"/>
        <v>2171</v>
      </c>
      <c r="AN22" s="6">
        <f t="shared" si="5"/>
        <v>2141</v>
      </c>
      <c r="AO22" s="6">
        <f t="shared" si="5"/>
        <v>1930</v>
      </c>
      <c r="AP22" s="6">
        <f t="shared" si="5"/>
        <v>1856</v>
      </c>
      <c r="AQ22" s="6">
        <f t="shared" si="5"/>
        <v>1823</v>
      </c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</row>
    <row r="23" spans="2:167" ht="12">
      <c r="B23" s="9"/>
      <c r="C23" s="9"/>
      <c r="D23" s="9"/>
      <c r="E23" s="9"/>
      <c r="F23" s="9"/>
      <c r="G23" s="9"/>
      <c r="H23" s="2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</row>
    <row r="24" spans="1:167" s="1" customFormat="1" ht="12">
      <c r="A24" s="1" t="s">
        <v>27</v>
      </c>
      <c r="B24" s="11">
        <v>72036.029</v>
      </c>
      <c r="C24" s="11">
        <v>69656.511</v>
      </c>
      <c r="D24" s="11">
        <f>(D15+D22)</f>
        <v>69292</v>
      </c>
      <c r="E24" s="11">
        <f>(E15+E22)</f>
        <v>65715</v>
      </c>
      <c r="F24" s="11">
        <f>(F15+F22)</f>
        <v>61749.19</v>
      </c>
      <c r="G24" s="11">
        <f aca="true" t="shared" si="6" ref="G24:Z24">(G15+G22)</f>
        <v>59789</v>
      </c>
      <c r="H24" s="11">
        <f t="shared" si="6"/>
        <v>59154</v>
      </c>
      <c r="I24" s="11">
        <f t="shared" si="6"/>
        <v>55197</v>
      </c>
      <c r="J24" s="11">
        <f t="shared" si="6"/>
        <v>51583</v>
      </c>
      <c r="K24" s="11">
        <f t="shared" si="6"/>
        <v>48869</v>
      </c>
      <c r="L24" s="11">
        <f t="shared" si="6"/>
        <v>46320</v>
      </c>
      <c r="M24" s="11">
        <f t="shared" si="6"/>
        <v>43467</v>
      </c>
      <c r="N24" s="11">
        <f t="shared" si="6"/>
        <v>42106</v>
      </c>
      <c r="O24" s="11">
        <f t="shared" si="6"/>
        <v>44862</v>
      </c>
      <c r="P24" s="11">
        <f t="shared" si="6"/>
        <v>43054</v>
      </c>
      <c r="Q24" s="11">
        <f t="shared" si="6"/>
        <v>39175</v>
      </c>
      <c r="R24" s="11">
        <f t="shared" si="6"/>
        <v>37319</v>
      </c>
      <c r="S24" s="11">
        <f t="shared" si="6"/>
        <v>33428</v>
      </c>
      <c r="T24" s="11">
        <f t="shared" si="6"/>
        <v>30410</v>
      </c>
      <c r="U24" s="11">
        <f t="shared" si="6"/>
        <v>26738</v>
      </c>
      <c r="V24" s="11">
        <f t="shared" si="6"/>
        <v>27914</v>
      </c>
      <c r="W24" s="11">
        <f t="shared" si="6"/>
        <v>26406</v>
      </c>
      <c r="X24" s="11">
        <f t="shared" si="6"/>
        <v>24963</v>
      </c>
      <c r="Y24" s="11">
        <f t="shared" si="6"/>
        <v>24264</v>
      </c>
      <c r="Z24" s="11">
        <f t="shared" si="6"/>
        <v>23342</v>
      </c>
      <c r="AA24" s="11">
        <f aca="true" t="shared" si="7" ref="AA24:AQ24">(AA15+AA22)</f>
        <v>21798</v>
      </c>
      <c r="AB24" s="11">
        <f t="shared" si="7"/>
        <v>21156</v>
      </c>
      <c r="AC24" s="11">
        <f t="shared" si="7"/>
        <v>21489</v>
      </c>
      <c r="AD24" s="11">
        <f t="shared" si="7"/>
        <v>20845</v>
      </c>
      <c r="AE24" s="11">
        <f t="shared" si="7"/>
        <v>20165</v>
      </c>
      <c r="AF24" s="11">
        <f t="shared" si="7"/>
        <v>18823</v>
      </c>
      <c r="AG24" s="11">
        <f t="shared" si="7"/>
        <v>17892</v>
      </c>
      <c r="AH24" s="11">
        <f t="shared" si="7"/>
        <v>17162</v>
      </c>
      <c r="AI24" s="11">
        <f t="shared" si="7"/>
        <v>15671</v>
      </c>
      <c r="AJ24" s="11">
        <f t="shared" si="7"/>
        <v>15019</v>
      </c>
      <c r="AK24" s="11">
        <f t="shared" si="7"/>
        <v>13679</v>
      </c>
      <c r="AL24" s="11">
        <f t="shared" si="7"/>
        <v>12906</v>
      </c>
      <c r="AM24" s="11">
        <f t="shared" si="7"/>
        <v>11701</v>
      </c>
      <c r="AN24" s="11">
        <f t="shared" si="7"/>
        <v>10847</v>
      </c>
      <c r="AO24" s="11">
        <f t="shared" si="7"/>
        <v>10137</v>
      </c>
      <c r="AP24" s="11">
        <f t="shared" si="7"/>
        <v>9505</v>
      </c>
      <c r="AQ24" s="11">
        <f t="shared" si="7"/>
        <v>8718</v>
      </c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</row>
    <row r="25" spans="2:167" s="12" customFormat="1" ht="12">
      <c r="B25" s="14"/>
      <c r="C25" s="14"/>
      <c r="D25" s="14"/>
      <c r="E25" s="14"/>
      <c r="F25" s="14"/>
      <c r="G25" s="14"/>
      <c r="H25" s="30"/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</row>
    <row r="26" spans="1:167" ht="12">
      <c r="A26" s="2" t="s">
        <v>6</v>
      </c>
      <c r="B26" s="6">
        <v>14597</v>
      </c>
      <c r="C26" s="6">
        <v>15333.953</v>
      </c>
      <c r="D26" s="6">
        <v>14970</v>
      </c>
      <c r="E26" s="6">
        <v>14453</v>
      </c>
      <c r="F26" s="6">
        <v>13990</v>
      </c>
      <c r="G26" s="6">
        <v>13002</v>
      </c>
      <c r="H26" s="27">
        <v>12097</v>
      </c>
      <c r="I26" s="6">
        <v>10916</v>
      </c>
      <c r="J26" s="6">
        <v>11027</v>
      </c>
      <c r="K26" s="6">
        <v>11114</v>
      </c>
      <c r="L26" s="6">
        <v>11255</v>
      </c>
      <c r="M26" s="6">
        <v>11645</v>
      </c>
      <c r="N26" s="6">
        <v>12124</v>
      </c>
      <c r="O26" s="6">
        <v>11421</v>
      </c>
      <c r="P26" s="6">
        <v>10247</v>
      </c>
      <c r="Q26" s="6">
        <v>9586</v>
      </c>
      <c r="R26" s="6">
        <v>8823</v>
      </c>
      <c r="S26" s="6">
        <v>8454</v>
      </c>
      <c r="T26" s="6">
        <v>8317</v>
      </c>
      <c r="U26" s="6">
        <v>8031</v>
      </c>
      <c r="V26" s="6">
        <v>7768</v>
      </c>
      <c r="W26" s="6">
        <v>7062</v>
      </c>
      <c r="X26" s="6">
        <v>6639</v>
      </c>
      <c r="Y26" s="6">
        <v>6372</v>
      </c>
      <c r="Z26" s="6">
        <v>6264</v>
      </c>
      <c r="AA26" s="6">
        <v>6079</v>
      </c>
      <c r="AB26" s="6">
        <v>6430</v>
      </c>
      <c r="AC26" s="6">
        <v>5903</v>
      </c>
      <c r="AD26" s="6">
        <v>5661</v>
      </c>
      <c r="AE26" s="6">
        <v>5435</v>
      </c>
      <c r="AF26" s="6">
        <v>5511</v>
      </c>
      <c r="AG26" s="6">
        <v>5172</v>
      </c>
      <c r="AH26" s="6">
        <v>4716</v>
      </c>
      <c r="AI26" s="6">
        <v>4291</v>
      </c>
      <c r="AJ26" s="6">
        <v>3972</v>
      </c>
      <c r="AK26" s="6">
        <v>3736</v>
      </c>
      <c r="AL26" s="6">
        <v>3413</v>
      </c>
      <c r="AM26" s="6">
        <v>2915</v>
      </c>
      <c r="AN26" s="6">
        <v>2685</v>
      </c>
      <c r="AO26" s="6">
        <v>2700</v>
      </c>
      <c r="AP26" s="6">
        <v>2412</v>
      </c>
      <c r="AQ26" s="6">
        <v>2185</v>
      </c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</row>
    <row r="27" spans="1:167" ht="12">
      <c r="A27" s="2" t="s">
        <v>20</v>
      </c>
      <c r="B27" s="6">
        <v>12440</v>
      </c>
      <c r="C27" s="6">
        <v>9394.736</v>
      </c>
      <c r="D27" s="6">
        <v>7522</v>
      </c>
      <c r="E27" s="6">
        <v>7768</v>
      </c>
      <c r="F27" s="6">
        <v>7728</v>
      </c>
      <c r="G27" s="6">
        <v>7195</v>
      </c>
      <c r="H27" s="27">
        <v>6784</v>
      </c>
      <c r="I27" s="6">
        <v>6767</v>
      </c>
      <c r="J27" s="6">
        <v>8421</v>
      </c>
      <c r="K27" s="6">
        <v>6998</v>
      </c>
      <c r="L27" s="6">
        <v>7747</v>
      </c>
      <c r="M27" s="6">
        <v>7700</v>
      </c>
      <c r="N27" s="6">
        <v>5941</v>
      </c>
      <c r="O27" s="6">
        <v>5692</v>
      </c>
      <c r="P27" s="6">
        <v>5471</v>
      </c>
      <c r="Q27" s="6">
        <v>5243</v>
      </c>
      <c r="R27" s="6">
        <v>6654</v>
      </c>
      <c r="S27" s="6">
        <v>5415</v>
      </c>
      <c r="T27" s="6">
        <v>5618</v>
      </c>
      <c r="U27" s="6">
        <v>6097</v>
      </c>
      <c r="V27" s="6">
        <v>4550</v>
      </c>
      <c r="W27" s="6">
        <v>4417</v>
      </c>
      <c r="X27" s="6">
        <v>4262</v>
      </c>
      <c r="Y27" s="6">
        <v>4292</v>
      </c>
      <c r="Z27" s="6">
        <v>4133</v>
      </c>
      <c r="AA27" s="6">
        <v>4194</v>
      </c>
      <c r="AB27" s="6">
        <v>4006</v>
      </c>
      <c r="AC27" s="6">
        <v>3960</v>
      </c>
      <c r="AD27" s="6">
        <v>3610</v>
      </c>
      <c r="AE27" s="6">
        <v>3422</v>
      </c>
      <c r="AF27" s="6">
        <v>3148</v>
      </c>
      <c r="AG27" s="6">
        <v>2873</v>
      </c>
      <c r="AH27" s="6">
        <v>2611</v>
      </c>
      <c r="AI27" s="6">
        <v>2464</v>
      </c>
      <c r="AJ27" s="6">
        <v>2399</v>
      </c>
      <c r="AK27" s="6">
        <v>2605</v>
      </c>
      <c r="AL27" s="6">
        <v>2489</v>
      </c>
      <c r="AM27" s="6">
        <v>2420</v>
      </c>
      <c r="AN27" s="6">
        <v>2201</v>
      </c>
      <c r="AO27" s="6">
        <v>2280</v>
      </c>
      <c r="AP27" s="6">
        <v>2182</v>
      </c>
      <c r="AQ27" s="6">
        <v>2234</v>
      </c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</row>
    <row r="28" spans="2:167" s="8" customFormat="1" ht="1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</row>
    <row r="29" spans="1:167" s="1" customFormat="1" ht="12">
      <c r="A29" s="1" t="s">
        <v>13</v>
      </c>
      <c r="B29" s="17">
        <v>99072.029</v>
      </c>
      <c r="C29" s="17">
        <v>94385.2</v>
      </c>
      <c r="D29" s="17">
        <f>SUM(D24:D27)</f>
        <v>91784</v>
      </c>
      <c r="E29" s="17">
        <f>SUM(E24:E27)</f>
        <v>87936</v>
      </c>
      <c r="F29" s="17">
        <f>SUM(F24:F27)</f>
        <v>83467.19</v>
      </c>
      <c r="G29" s="17">
        <f>SUM(G24:G27)</f>
        <v>79986</v>
      </c>
      <c r="H29" s="17">
        <v>78035</v>
      </c>
      <c r="I29" s="17">
        <v>72880</v>
      </c>
      <c r="J29" s="17">
        <v>71029</v>
      </c>
      <c r="K29" s="17">
        <v>66982</v>
      </c>
      <c r="L29" s="17">
        <v>65320</v>
      </c>
      <c r="M29" s="17">
        <v>62813</v>
      </c>
      <c r="N29" s="17">
        <v>60171</v>
      </c>
      <c r="O29" s="17">
        <v>61976</v>
      </c>
      <c r="P29" s="17">
        <v>58773</v>
      </c>
      <c r="Q29" s="17">
        <v>54004</v>
      </c>
      <c r="R29" s="17">
        <v>52795</v>
      </c>
      <c r="S29" s="17">
        <v>47297</v>
      </c>
      <c r="T29" s="17">
        <v>44345</v>
      </c>
      <c r="U29" s="17">
        <v>40865</v>
      </c>
      <c r="V29" s="17">
        <v>40232</v>
      </c>
      <c r="W29" s="17">
        <v>37885</v>
      </c>
      <c r="X29" s="17">
        <v>35864</v>
      </c>
      <c r="Y29" s="17">
        <v>34928</v>
      </c>
      <c r="Z29" s="17">
        <v>33741</v>
      </c>
      <c r="AA29" s="17">
        <f aca="true" t="shared" si="8" ref="AA29:AQ29">(AA24+AA26+AA27)</f>
        <v>32071</v>
      </c>
      <c r="AB29" s="17">
        <f>(AB24+AB26+AB27)-1</f>
        <v>31591</v>
      </c>
      <c r="AC29" s="17">
        <f t="shared" si="8"/>
        <v>31352</v>
      </c>
      <c r="AD29" s="17">
        <f t="shared" si="8"/>
        <v>30116</v>
      </c>
      <c r="AE29" s="17">
        <f t="shared" si="8"/>
        <v>29022</v>
      </c>
      <c r="AF29" s="17">
        <f t="shared" si="8"/>
        <v>27482</v>
      </c>
      <c r="AG29" s="17">
        <f t="shared" si="8"/>
        <v>25937</v>
      </c>
      <c r="AH29" s="17">
        <f>(AH24+AH26+AH27)-1</f>
        <v>24488</v>
      </c>
      <c r="AI29" s="17">
        <f t="shared" si="8"/>
        <v>22426</v>
      </c>
      <c r="AJ29" s="17">
        <f t="shared" si="8"/>
        <v>21390</v>
      </c>
      <c r="AK29" s="17">
        <f t="shared" si="8"/>
        <v>20020</v>
      </c>
      <c r="AL29" s="17">
        <f t="shared" si="8"/>
        <v>18808</v>
      </c>
      <c r="AM29" s="17">
        <f t="shared" si="8"/>
        <v>17036</v>
      </c>
      <c r="AN29" s="17">
        <f t="shared" si="8"/>
        <v>15733</v>
      </c>
      <c r="AO29" s="17">
        <f t="shared" si="8"/>
        <v>15117</v>
      </c>
      <c r="AP29" s="17">
        <f t="shared" si="8"/>
        <v>14099</v>
      </c>
      <c r="AQ29" s="17">
        <f t="shared" si="8"/>
        <v>13137</v>
      </c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</row>
    <row r="30" spans="2:167" s="1" customFormat="1" ht="1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</row>
    <row r="31" spans="1:167" s="1" customFormat="1" ht="12">
      <c r="A31" s="2" t="s">
        <v>16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</row>
    <row r="32" spans="1:167" s="1" customFormat="1" ht="12">
      <c r="A32" s="2" t="s">
        <v>15</v>
      </c>
      <c r="B32" s="6">
        <v>19969.093</v>
      </c>
      <c r="C32" s="6">
        <v>18096.769</v>
      </c>
      <c r="D32" s="6">
        <v>19187</v>
      </c>
      <c r="E32" s="6">
        <v>17612</v>
      </c>
      <c r="F32" s="6">
        <v>17268</v>
      </c>
      <c r="G32" s="6">
        <v>16467</v>
      </c>
      <c r="H32" s="6">
        <v>15551</v>
      </c>
      <c r="I32" s="6">
        <v>15095</v>
      </c>
      <c r="J32" s="6">
        <v>15289</v>
      </c>
      <c r="K32" s="6">
        <v>14867</v>
      </c>
      <c r="L32" s="6">
        <v>13453</v>
      </c>
      <c r="M32" s="6">
        <v>14031</v>
      </c>
      <c r="N32" s="6">
        <v>13994</v>
      </c>
      <c r="O32" s="6">
        <v>14099</v>
      </c>
      <c r="P32" s="6">
        <v>13350</v>
      </c>
      <c r="Q32" s="6">
        <v>12906</v>
      </c>
      <c r="R32" s="10">
        <v>12753</v>
      </c>
      <c r="S32" s="10">
        <v>12068</v>
      </c>
      <c r="T32" s="10">
        <v>11562</v>
      </c>
      <c r="U32" s="10">
        <v>11230</v>
      </c>
      <c r="V32" s="10">
        <v>10676</v>
      </c>
      <c r="W32" s="10">
        <v>10107</v>
      </c>
      <c r="X32" s="10">
        <v>9543</v>
      </c>
      <c r="Y32" s="10">
        <v>9339</v>
      </c>
      <c r="Z32" s="10">
        <v>9197</v>
      </c>
      <c r="AA32" s="10">
        <v>9731</v>
      </c>
      <c r="AB32" s="10">
        <v>9849</v>
      </c>
      <c r="AC32" s="10">
        <v>9650</v>
      </c>
      <c r="AD32" s="10">
        <v>8882</v>
      </c>
      <c r="AE32" s="10">
        <v>8384</v>
      </c>
      <c r="AF32" s="10">
        <v>8149</v>
      </c>
      <c r="AG32" s="10">
        <v>7327</v>
      </c>
      <c r="AH32" s="10">
        <v>6692</v>
      </c>
      <c r="AI32" s="10">
        <v>5986</v>
      </c>
      <c r="AJ32" s="10">
        <v>6176</v>
      </c>
      <c r="AK32" s="10">
        <v>5863</v>
      </c>
      <c r="AL32" s="10">
        <v>5451</v>
      </c>
      <c r="AM32" s="10">
        <v>4968</v>
      </c>
      <c r="AN32" s="10">
        <v>4530</v>
      </c>
      <c r="AO32" s="10">
        <v>4162</v>
      </c>
      <c r="AP32" s="10">
        <v>3885</v>
      </c>
      <c r="AQ32" s="10">
        <v>3872</v>
      </c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</row>
    <row r="33" spans="1:167" s="1" customFormat="1" ht="12">
      <c r="A33" s="2" t="s">
        <v>17</v>
      </c>
      <c r="B33" s="6">
        <v>29343.995</v>
      </c>
      <c r="C33" s="6">
        <v>29023.575000000004</v>
      </c>
      <c r="D33" s="6">
        <v>28020</v>
      </c>
      <c r="E33" s="6">
        <v>26114</v>
      </c>
      <c r="F33" s="6">
        <v>24385</v>
      </c>
      <c r="G33" s="6">
        <v>22929</v>
      </c>
      <c r="H33" s="6">
        <v>21362</v>
      </c>
      <c r="I33" s="6">
        <v>19525</v>
      </c>
      <c r="J33" s="6">
        <v>19931</v>
      </c>
      <c r="K33" s="6">
        <v>19879</v>
      </c>
      <c r="L33" s="6">
        <v>19598</v>
      </c>
      <c r="M33" s="6">
        <v>19130</v>
      </c>
      <c r="N33" s="6">
        <v>18432</v>
      </c>
      <c r="O33" s="6">
        <v>17476</v>
      </c>
      <c r="P33" s="6">
        <v>16325</v>
      </c>
      <c r="Q33" s="6">
        <v>15344</v>
      </c>
      <c r="R33" s="10">
        <v>14343</v>
      </c>
      <c r="S33" s="10">
        <v>13554</v>
      </c>
      <c r="T33" s="10">
        <v>13117</v>
      </c>
      <c r="U33" s="10">
        <v>12133</v>
      </c>
      <c r="V33" s="10">
        <v>11938</v>
      </c>
      <c r="W33" s="10">
        <v>11058</v>
      </c>
      <c r="X33" s="10">
        <v>9855</v>
      </c>
      <c r="Y33" s="10">
        <v>9176</v>
      </c>
      <c r="Z33" s="10">
        <v>8439</v>
      </c>
      <c r="AA33" s="10">
        <v>8183</v>
      </c>
      <c r="AB33" s="10">
        <v>8211</v>
      </c>
      <c r="AC33" s="10">
        <v>7914</v>
      </c>
      <c r="AD33" s="10">
        <v>7786</v>
      </c>
      <c r="AE33" s="10">
        <v>7084</v>
      </c>
      <c r="AF33" s="10">
        <v>7007</v>
      </c>
      <c r="AG33" s="10">
        <v>6676</v>
      </c>
      <c r="AH33" s="10">
        <v>6052</v>
      </c>
      <c r="AI33" s="10">
        <v>5544</v>
      </c>
      <c r="AJ33" s="10">
        <v>5045</v>
      </c>
      <c r="AK33" s="10">
        <v>4616</v>
      </c>
      <c r="AL33" s="10">
        <v>4222</v>
      </c>
      <c r="AM33" s="10">
        <v>3817</v>
      </c>
      <c r="AN33" s="10">
        <v>3394</v>
      </c>
      <c r="AO33" s="10">
        <v>3511</v>
      </c>
      <c r="AP33" s="10">
        <v>3201</v>
      </c>
      <c r="AQ33" s="10">
        <v>3040</v>
      </c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</row>
    <row r="34" spans="1:167" s="1" customFormat="1" ht="12">
      <c r="A34" s="2" t="s">
        <v>18</v>
      </c>
      <c r="B34" s="6">
        <v>11068.719</v>
      </c>
      <c r="C34" s="6">
        <v>11268.852</v>
      </c>
      <c r="D34" s="6">
        <v>10868</v>
      </c>
      <c r="E34" s="6">
        <v>10658</v>
      </c>
      <c r="F34" s="6">
        <v>10297</v>
      </c>
      <c r="G34" s="6">
        <v>9826</v>
      </c>
      <c r="H34" s="6">
        <v>9405</v>
      </c>
      <c r="I34" s="6">
        <v>9047</v>
      </c>
      <c r="J34" s="6">
        <v>8955</v>
      </c>
      <c r="K34" s="6">
        <v>8728</v>
      </c>
      <c r="L34" s="6">
        <v>8708</v>
      </c>
      <c r="M34" s="6">
        <v>8372</v>
      </c>
      <c r="N34" s="6">
        <v>8065</v>
      </c>
      <c r="O34" s="6">
        <v>7626</v>
      </c>
      <c r="P34" s="6">
        <v>7189</v>
      </c>
      <c r="Q34" s="6">
        <v>7013</v>
      </c>
      <c r="R34" s="6">
        <v>6820</v>
      </c>
      <c r="S34" s="6">
        <v>6420</v>
      </c>
      <c r="T34" s="6">
        <v>6492</v>
      </c>
      <c r="U34" s="6">
        <v>6708</v>
      </c>
      <c r="V34" s="6">
        <v>6096</v>
      </c>
      <c r="W34" s="6">
        <v>5824</v>
      </c>
      <c r="X34" s="6">
        <v>5402</v>
      </c>
      <c r="Y34" s="6">
        <v>5062</v>
      </c>
      <c r="Z34" s="6">
        <v>4754</v>
      </c>
      <c r="AA34" s="10">
        <v>4551</v>
      </c>
      <c r="AB34" s="10">
        <v>4199</v>
      </c>
      <c r="AC34" s="10">
        <v>4010</v>
      </c>
      <c r="AD34" s="10">
        <v>3889</v>
      </c>
      <c r="AE34" s="10">
        <v>3681</v>
      </c>
      <c r="AF34" s="10">
        <v>3666</v>
      </c>
      <c r="AG34" s="10">
        <v>3732</v>
      </c>
      <c r="AH34" s="10">
        <v>3398</v>
      </c>
      <c r="AI34" s="10">
        <v>3158</v>
      </c>
      <c r="AJ34" s="10">
        <v>2882</v>
      </c>
      <c r="AK34" s="10">
        <v>2580</v>
      </c>
      <c r="AL34" s="10">
        <v>2361</v>
      </c>
      <c r="AM34" s="10">
        <v>2116</v>
      </c>
      <c r="AN34" s="10">
        <v>1780</v>
      </c>
      <c r="AO34" s="10">
        <v>1730</v>
      </c>
      <c r="AP34" s="10">
        <v>1543</v>
      </c>
      <c r="AQ34" s="10">
        <v>1489</v>
      </c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</row>
    <row r="35" spans="1:167" ht="12">
      <c r="A35" s="2" t="s">
        <v>7</v>
      </c>
      <c r="B35" s="6">
        <v>38685.522000000004</v>
      </c>
      <c r="C35" s="6">
        <v>35990.746999999996</v>
      </c>
      <c r="D35" s="6">
        <v>33704</v>
      </c>
      <c r="E35" s="6">
        <v>33547</v>
      </c>
      <c r="F35" s="6">
        <v>31512</v>
      </c>
      <c r="G35" s="6">
        <v>30759</v>
      </c>
      <c r="H35" s="6">
        <v>31712</v>
      </c>
      <c r="I35" s="6">
        <v>29208</v>
      </c>
      <c r="J35" s="6">
        <v>26849</v>
      </c>
      <c r="K35" s="6">
        <v>23503</v>
      </c>
      <c r="L35" s="6">
        <v>23556</v>
      </c>
      <c r="M35" s="6">
        <v>21275</v>
      </c>
      <c r="N35" s="6">
        <v>19675</v>
      </c>
      <c r="O35" s="6">
        <v>22770</v>
      </c>
      <c r="P35" s="6">
        <v>21904</v>
      </c>
      <c r="Q35" s="6">
        <v>18736</v>
      </c>
      <c r="R35" s="6">
        <v>18874</v>
      </c>
      <c r="S35" s="6">
        <v>15250</v>
      </c>
      <c r="T35" s="6">
        <v>13169</v>
      </c>
      <c r="U35" s="6">
        <v>10789</v>
      </c>
      <c r="V35" s="6">
        <v>11517</v>
      </c>
      <c r="W35" s="6">
        <v>10891</v>
      </c>
      <c r="X35" s="6">
        <v>11059</v>
      </c>
      <c r="Y35" s="6">
        <v>11346</v>
      </c>
      <c r="Z35" s="6">
        <v>11346</v>
      </c>
      <c r="AA35" s="6">
        <v>9602</v>
      </c>
      <c r="AB35" s="6">
        <v>9327</v>
      </c>
      <c r="AC35" s="6">
        <v>9774</v>
      </c>
      <c r="AD35" s="6">
        <v>9597</v>
      </c>
      <c r="AE35" s="6">
        <v>9869</v>
      </c>
      <c r="AF35" s="6">
        <v>8654</v>
      </c>
      <c r="AG35" s="6">
        <v>8197</v>
      </c>
      <c r="AH35" s="6">
        <v>8341</v>
      </c>
      <c r="AI35" s="6">
        <v>7728</v>
      </c>
      <c r="AJ35" s="6">
        <v>7279</v>
      </c>
      <c r="AK35" s="6">
        <v>6954</v>
      </c>
      <c r="AL35" s="6">
        <v>6762</v>
      </c>
      <c r="AM35" s="6">
        <v>6112</v>
      </c>
      <c r="AN35" s="6">
        <v>5995</v>
      </c>
      <c r="AO35" s="6">
        <v>5673</v>
      </c>
      <c r="AP35" s="6">
        <v>5342</v>
      </c>
      <c r="AQ35" s="6">
        <v>5092</v>
      </c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</row>
    <row r="36" spans="1:167" s="1" customFormat="1" ht="12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</row>
    <row r="37" spans="1:167" s="1" customFormat="1" ht="12">
      <c r="A37" s="1" t="s">
        <v>8</v>
      </c>
      <c r="B37" s="17">
        <v>99067.329</v>
      </c>
      <c r="C37" s="17">
        <v>94379.943</v>
      </c>
      <c r="D37" s="17">
        <f>SUM(D32:D35)</f>
        <v>91779</v>
      </c>
      <c r="E37" s="17">
        <f>SUM(E32:E35)</f>
        <v>87931</v>
      </c>
      <c r="F37" s="17">
        <f>SUM(F32:F35)</f>
        <v>83462</v>
      </c>
      <c r="G37" s="17">
        <f aca="true" t="shared" si="9" ref="G37:AA37">SUM(G32:G35)</f>
        <v>79981</v>
      </c>
      <c r="H37" s="17">
        <f t="shared" si="9"/>
        <v>78030</v>
      </c>
      <c r="I37" s="17">
        <f t="shared" si="9"/>
        <v>72875</v>
      </c>
      <c r="J37" s="17">
        <f t="shared" si="9"/>
        <v>71024</v>
      </c>
      <c r="K37" s="17">
        <f t="shared" si="9"/>
        <v>66977</v>
      </c>
      <c r="L37" s="17">
        <f t="shared" si="9"/>
        <v>65315</v>
      </c>
      <c r="M37" s="17">
        <f t="shared" si="9"/>
        <v>62808</v>
      </c>
      <c r="N37" s="17">
        <f t="shared" si="9"/>
        <v>60166</v>
      </c>
      <c r="O37" s="17">
        <f t="shared" si="9"/>
        <v>61971</v>
      </c>
      <c r="P37" s="17">
        <f t="shared" si="9"/>
        <v>58768</v>
      </c>
      <c r="Q37" s="17">
        <f t="shared" si="9"/>
        <v>53999</v>
      </c>
      <c r="R37" s="17">
        <f t="shared" si="9"/>
        <v>52790</v>
      </c>
      <c r="S37" s="17">
        <f t="shared" si="9"/>
        <v>47292</v>
      </c>
      <c r="T37" s="17">
        <f t="shared" si="9"/>
        <v>44340</v>
      </c>
      <c r="U37" s="17">
        <f t="shared" si="9"/>
        <v>40860</v>
      </c>
      <c r="V37" s="17">
        <f t="shared" si="9"/>
        <v>40227</v>
      </c>
      <c r="W37" s="17">
        <f t="shared" si="9"/>
        <v>37880</v>
      </c>
      <c r="X37" s="17">
        <f t="shared" si="9"/>
        <v>35859</v>
      </c>
      <c r="Y37" s="17">
        <f t="shared" si="9"/>
        <v>34923</v>
      </c>
      <c r="Z37" s="17">
        <f t="shared" si="9"/>
        <v>33736</v>
      </c>
      <c r="AA37" s="17">
        <f t="shared" si="9"/>
        <v>32067</v>
      </c>
      <c r="AB37" s="17">
        <f aca="true" t="shared" si="10" ref="AB37:AQ37">SUM(AB32:AB35)</f>
        <v>31586</v>
      </c>
      <c r="AC37" s="17">
        <f t="shared" si="10"/>
        <v>31348</v>
      </c>
      <c r="AD37" s="17">
        <f t="shared" si="10"/>
        <v>30154</v>
      </c>
      <c r="AE37" s="17">
        <f t="shared" si="10"/>
        <v>29018</v>
      </c>
      <c r="AF37" s="17">
        <f t="shared" si="10"/>
        <v>27476</v>
      </c>
      <c r="AG37" s="17">
        <f t="shared" si="10"/>
        <v>25932</v>
      </c>
      <c r="AH37" s="17">
        <f t="shared" si="10"/>
        <v>24483</v>
      </c>
      <c r="AI37" s="17">
        <f t="shared" si="10"/>
        <v>22416</v>
      </c>
      <c r="AJ37" s="17">
        <f t="shared" si="10"/>
        <v>21382</v>
      </c>
      <c r="AK37" s="17">
        <f t="shared" si="10"/>
        <v>20013</v>
      </c>
      <c r="AL37" s="17">
        <f t="shared" si="10"/>
        <v>18796</v>
      </c>
      <c r="AM37" s="17">
        <f t="shared" si="10"/>
        <v>17013</v>
      </c>
      <c r="AN37" s="17">
        <f t="shared" si="10"/>
        <v>15699</v>
      </c>
      <c r="AO37" s="17">
        <f t="shared" si="10"/>
        <v>15076</v>
      </c>
      <c r="AP37" s="17">
        <f t="shared" si="10"/>
        <v>13971</v>
      </c>
      <c r="AQ37" s="17">
        <f t="shared" si="10"/>
        <v>13493</v>
      </c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</row>
    <row r="38" spans="1:167" s="1" customFormat="1" ht="12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</row>
    <row r="39" spans="1:167" s="1" customFormat="1" ht="12.75" thickBot="1">
      <c r="A39" s="1" t="s">
        <v>19</v>
      </c>
      <c r="B39" s="18">
        <f>(B29-B37)</f>
        <v>4.69999999999709</v>
      </c>
      <c r="C39" s="18">
        <f>(C29-C37)</f>
        <v>5.256999999997788</v>
      </c>
      <c r="D39" s="18">
        <f>(D29-D37)</f>
        <v>5</v>
      </c>
      <c r="E39" s="18">
        <f>(E29-E37)</f>
        <v>5</v>
      </c>
      <c r="F39" s="18">
        <f>(F29-F37)</f>
        <v>5.190000000002328</v>
      </c>
      <c r="G39" s="18">
        <f aca="true" t="shared" si="11" ref="G39:AA39">(G29-G37)</f>
        <v>5</v>
      </c>
      <c r="H39" s="18">
        <f t="shared" si="11"/>
        <v>5</v>
      </c>
      <c r="I39" s="18">
        <f t="shared" si="11"/>
        <v>5</v>
      </c>
      <c r="J39" s="18">
        <f t="shared" si="11"/>
        <v>5</v>
      </c>
      <c r="K39" s="18">
        <f t="shared" si="11"/>
        <v>5</v>
      </c>
      <c r="L39" s="18">
        <f t="shared" si="11"/>
        <v>5</v>
      </c>
      <c r="M39" s="18">
        <f t="shared" si="11"/>
        <v>5</v>
      </c>
      <c r="N39" s="18">
        <f t="shared" si="11"/>
        <v>5</v>
      </c>
      <c r="O39" s="18">
        <f t="shared" si="11"/>
        <v>5</v>
      </c>
      <c r="P39" s="18">
        <f t="shared" si="11"/>
        <v>5</v>
      </c>
      <c r="Q39" s="18">
        <f t="shared" si="11"/>
        <v>5</v>
      </c>
      <c r="R39" s="18">
        <f t="shared" si="11"/>
        <v>5</v>
      </c>
      <c r="S39" s="18">
        <f t="shared" si="11"/>
        <v>5</v>
      </c>
      <c r="T39" s="18">
        <f t="shared" si="11"/>
        <v>5</v>
      </c>
      <c r="U39" s="18">
        <f t="shared" si="11"/>
        <v>5</v>
      </c>
      <c r="V39" s="18">
        <f t="shared" si="11"/>
        <v>5</v>
      </c>
      <c r="W39" s="18">
        <f t="shared" si="11"/>
        <v>5</v>
      </c>
      <c r="X39" s="18">
        <f t="shared" si="11"/>
        <v>5</v>
      </c>
      <c r="Y39" s="18">
        <f t="shared" si="11"/>
        <v>5</v>
      </c>
      <c r="Z39" s="18">
        <f t="shared" si="11"/>
        <v>5</v>
      </c>
      <c r="AA39" s="18">
        <f t="shared" si="11"/>
        <v>4</v>
      </c>
      <c r="AB39" s="18">
        <f aca="true" t="shared" si="12" ref="AB39:AQ39">(AB29-AB37)</f>
        <v>5</v>
      </c>
      <c r="AC39" s="18">
        <f t="shared" si="12"/>
        <v>4</v>
      </c>
      <c r="AD39" s="18">
        <f t="shared" si="12"/>
        <v>-38</v>
      </c>
      <c r="AE39" s="18">
        <f t="shared" si="12"/>
        <v>4</v>
      </c>
      <c r="AF39" s="18">
        <f t="shared" si="12"/>
        <v>6</v>
      </c>
      <c r="AG39" s="18">
        <f t="shared" si="12"/>
        <v>5</v>
      </c>
      <c r="AH39" s="18">
        <f t="shared" si="12"/>
        <v>5</v>
      </c>
      <c r="AI39" s="18">
        <f t="shared" si="12"/>
        <v>10</v>
      </c>
      <c r="AJ39" s="18">
        <f t="shared" si="12"/>
        <v>8</v>
      </c>
      <c r="AK39" s="18">
        <f t="shared" si="12"/>
        <v>7</v>
      </c>
      <c r="AL39" s="18">
        <f t="shared" si="12"/>
        <v>12</v>
      </c>
      <c r="AM39" s="18">
        <f t="shared" si="12"/>
        <v>23</v>
      </c>
      <c r="AN39" s="18">
        <f t="shared" si="12"/>
        <v>34</v>
      </c>
      <c r="AO39" s="18">
        <f t="shared" si="12"/>
        <v>41</v>
      </c>
      <c r="AP39" s="18">
        <f t="shared" si="12"/>
        <v>128</v>
      </c>
      <c r="AQ39" s="18">
        <f t="shared" si="12"/>
        <v>-356</v>
      </c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</row>
    <row r="40" spans="1:164" s="1" customFormat="1" ht="12.75" thickTop="1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</row>
    <row r="41" ht="12">
      <c r="AM41" s="31"/>
    </row>
    <row r="42" ht="12">
      <c r="C42" s="31"/>
    </row>
    <row r="43" spans="34:38" ht="12">
      <c r="AH43" s="31"/>
      <c r="AI43" s="31"/>
      <c r="AJ43" s="31"/>
      <c r="AK43" s="31"/>
      <c r="AL43" s="31"/>
    </row>
    <row r="44" ht="12">
      <c r="D44" s="32"/>
    </row>
    <row r="47" spans="2:33" ht="1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6:33" ht="12"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</sheetData>
  <sheetProtection/>
  <printOptions/>
  <pageMargins left="0.5" right="0.5" top="0.75" bottom="0.7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Independent Budget Office</dc:creator>
  <cp:keywords/>
  <dc:description/>
  <cp:lastModifiedBy>Communications Team</cp:lastModifiedBy>
  <cp:lastPrinted>2015-11-17T20:14:59Z</cp:lastPrinted>
  <dcterms:created xsi:type="dcterms:W3CDTF">2001-10-23T12:39:40Z</dcterms:created>
  <dcterms:modified xsi:type="dcterms:W3CDTF">2022-09-20T18:05:39Z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-1215974843</vt:i4>
  </property>
  <property fmtid="{D5CDD505-2E9C-101B-9397-08002B2CF9AE}" pid="3" name="_EmailSubject">
    <vt:lpwstr>historical data- updated</vt:lpwstr>
  </property>
  <property fmtid="{D5CDD505-2E9C-101B-9397-08002B2CF9AE}" pid="4" name="_AuthorEmail">
    <vt:lpwstr>nicolef@ibo.nyc.ny.us</vt:lpwstr>
  </property>
  <property fmtid="{D5CDD505-2E9C-101B-9397-08002B2CF9AE}" pid="5" name="_AuthorEmailDisplayName">
    <vt:lpwstr>Nicole M. Fleming</vt:lpwstr>
  </property>
  <property fmtid="{D5CDD505-2E9C-101B-9397-08002B2CF9AE}" pid="6" name="_PreviousAdHocReviewCycleID">
    <vt:i4>1716470486</vt:i4>
  </property>
  <property fmtid="{D5CDD505-2E9C-101B-9397-08002B2CF9AE}" pid="7" name="_ReviewingToolsShownOnce">
    <vt:lpwstr/>
  </property>
  <property fmtid="{D5CDD505-2E9C-101B-9397-08002B2CF9AE}" pid="8" name="TaxCatchAll">
    <vt:lpwstr/>
  </property>
  <property fmtid="{D5CDD505-2E9C-101B-9397-08002B2CF9AE}" pid="9" name="lcf76f155ced4ddcb4097134ff3c332f">
    <vt:lpwstr/>
  </property>
</Properties>
</file>