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lications\2023-Fiscal-History-Updates\final\6-14-23\"/>
    </mc:Choice>
  </mc:AlternateContent>
  <xr:revisionPtr revIDLastSave="0" documentId="13_ncr:1_{0EC189BA-96A6-437D-944B-E4B7759E837E}" xr6:coauthVersionLast="47" xr6:coauthVersionMax="47" xr10:uidLastSave="{00000000-0000-0000-0000-000000000000}"/>
  <bookViews>
    <workbookView xWindow="1815" yWindow="1815" windowWidth="18900" windowHeight="11055" activeTab="1" xr2:uid="{00000000-000D-0000-FFFF-FFFF00000000}"/>
  </bookViews>
  <sheets>
    <sheet name="Taxes" sheetId="2" r:id="rId1"/>
    <sheet name="$ in Thousands" sheetId="3" r:id="rId2"/>
  </sheets>
  <definedNames>
    <definedName name="_xlnm.Print_Titles" localSheetId="1">'$ in Thousands'!$A:$A</definedName>
    <definedName name="_xlnm.Print_Titles" localSheetId="0">Taxes!$A:$A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73" i="3" l="1"/>
  <c r="AQ73" i="3"/>
  <c r="AP73" i="3"/>
  <c r="AO73" i="3"/>
  <c r="AO74" i="3" s="1"/>
  <c r="AN73" i="3"/>
  <c r="AM73" i="3"/>
  <c r="AL73" i="3"/>
  <c r="AK73" i="3"/>
  <c r="AK74" i="3" s="1"/>
  <c r="AJ73" i="3"/>
  <c r="AI73" i="3"/>
  <c r="AH73" i="3"/>
  <c r="AG73" i="3"/>
  <c r="AG74" i="3" s="1"/>
  <c r="AF73" i="3"/>
  <c r="AE73" i="3"/>
  <c r="AD73" i="3"/>
  <c r="AC73" i="3"/>
  <c r="AC74" i="3" s="1"/>
  <c r="AB73" i="3"/>
  <c r="AA73" i="3"/>
  <c r="Z73" i="3"/>
  <c r="Y73" i="3"/>
  <c r="Y74" i="3" s="1"/>
  <c r="X73" i="3"/>
  <c r="W73" i="3"/>
  <c r="V73" i="3"/>
  <c r="U73" i="3"/>
  <c r="U74" i="3" s="1"/>
  <c r="T73" i="3"/>
  <c r="S73" i="3"/>
  <c r="R73" i="3"/>
  <c r="Q73" i="3"/>
  <c r="Q74" i="3" s="1"/>
  <c r="P73" i="3"/>
  <c r="O73" i="3"/>
  <c r="N73" i="3"/>
  <c r="M73" i="3"/>
  <c r="M74" i="3" s="1"/>
  <c r="L73" i="3"/>
  <c r="K73" i="3"/>
  <c r="J73" i="3"/>
  <c r="I73" i="3"/>
  <c r="I74" i="3" s="1"/>
  <c r="H73" i="3"/>
  <c r="G73" i="3"/>
  <c r="F73" i="3"/>
  <c r="E73" i="3"/>
  <c r="E74" i="3" s="1"/>
  <c r="D73" i="3"/>
  <c r="C73" i="3"/>
  <c r="AR72" i="3"/>
  <c r="AQ72" i="3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R59" i="3"/>
  <c r="AR69" i="3" s="1"/>
  <c r="AQ59" i="3"/>
  <c r="AP59" i="3"/>
  <c r="AO59" i="3"/>
  <c r="AN59" i="3"/>
  <c r="AN69" i="3" s="1"/>
  <c r="AM59" i="3"/>
  <c r="AL59" i="3"/>
  <c r="AK59" i="3"/>
  <c r="AJ59" i="3"/>
  <c r="AJ69" i="3" s="1"/>
  <c r="AI59" i="3"/>
  <c r="AH59" i="3"/>
  <c r="AG59" i="3"/>
  <c r="AF59" i="3"/>
  <c r="AF69" i="3" s="1"/>
  <c r="AE59" i="3"/>
  <c r="AD59" i="3"/>
  <c r="AC59" i="3"/>
  <c r="AB59" i="3"/>
  <c r="AB69" i="3" s="1"/>
  <c r="AA59" i="3"/>
  <c r="Z59" i="3"/>
  <c r="Y59" i="3"/>
  <c r="X59" i="3"/>
  <c r="X69" i="3" s="1"/>
  <c r="W59" i="3"/>
  <c r="V59" i="3"/>
  <c r="U59" i="3"/>
  <c r="T59" i="3"/>
  <c r="T69" i="3" s="1"/>
  <c r="S59" i="3"/>
  <c r="R59" i="3"/>
  <c r="Q59" i="3"/>
  <c r="P59" i="3"/>
  <c r="P69" i="3" s="1"/>
  <c r="O59" i="3"/>
  <c r="N59" i="3"/>
  <c r="M59" i="3"/>
  <c r="L59" i="3"/>
  <c r="L69" i="3" s="1"/>
  <c r="K59" i="3"/>
  <c r="J59" i="3"/>
  <c r="I59" i="3"/>
  <c r="H59" i="3"/>
  <c r="H69" i="3" s="1"/>
  <c r="G59" i="3"/>
  <c r="F59" i="3"/>
  <c r="E59" i="3"/>
  <c r="D59" i="3"/>
  <c r="D69" i="3" s="1"/>
  <c r="C59" i="3"/>
  <c r="AR58" i="3"/>
  <c r="AQ58" i="3"/>
  <c r="AQ69" i="3" s="1"/>
  <c r="AP58" i="3"/>
  <c r="AO58" i="3"/>
  <c r="AN58" i="3"/>
  <c r="AM58" i="3"/>
  <c r="AM69" i="3" s="1"/>
  <c r="AL58" i="3"/>
  <c r="AK58" i="3"/>
  <c r="AJ58" i="3"/>
  <c r="AI58" i="3"/>
  <c r="AI69" i="3" s="1"/>
  <c r="AH58" i="3"/>
  <c r="AG58" i="3"/>
  <c r="AF58" i="3"/>
  <c r="AE58" i="3"/>
  <c r="AE69" i="3" s="1"/>
  <c r="AD58" i="3"/>
  <c r="AC58" i="3"/>
  <c r="AB58" i="3"/>
  <c r="AA58" i="3"/>
  <c r="AA69" i="3" s="1"/>
  <c r="Z58" i="3"/>
  <c r="Y58" i="3"/>
  <c r="X58" i="3"/>
  <c r="W58" i="3"/>
  <c r="W69" i="3" s="1"/>
  <c r="V58" i="3"/>
  <c r="U58" i="3"/>
  <c r="T58" i="3"/>
  <c r="S58" i="3"/>
  <c r="S69" i="3" s="1"/>
  <c r="R58" i="3"/>
  <c r="Q58" i="3"/>
  <c r="P58" i="3"/>
  <c r="O58" i="3"/>
  <c r="O69" i="3" s="1"/>
  <c r="N58" i="3"/>
  <c r="M58" i="3"/>
  <c r="L58" i="3"/>
  <c r="K58" i="3"/>
  <c r="K69" i="3" s="1"/>
  <c r="J58" i="3"/>
  <c r="I58" i="3"/>
  <c r="H58" i="3"/>
  <c r="G58" i="3"/>
  <c r="G69" i="3" s="1"/>
  <c r="F58" i="3"/>
  <c r="E58" i="3"/>
  <c r="D58" i="3"/>
  <c r="C58" i="3"/>
  <c r="C69" i="3" s="1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R56" i="3"/>
  <c r="AQ56" i="3"/>
  <c r="AP56" i="3"/>
  <c r="AO56" i="3"/>
  <c r="AO69" i="3" s="1"/>
  <c r="AN56" i="3"/>
  <c r="AM56" i="3"/>
  <c r="AL56" i="3"/>
  <c r="AK56" i="3"/>
  <c r="AK69" i="3" s="1"/>
  <c r="AJ56" i="3"/>
  <c r="AI56" i="3"/>
  <c r="AH56" i="3"/>
  <c r="AG56" i="3"/>
  <c r="AG69" i="3" s="1"/>
  <c r="AF56" i="3"/>
  <c r="AE56" i="3"/>
  <c r="AD56" i="3"/>
  <c r="AC56" i="3"/>
  <c r="AC69" i="3" s="1"/>
  <c r="AB56" i="3"/>
  <c r="AA56" i="3"/>
  <c r="Z56" i="3"/>
  <c r="Y56" i="3"/>
  <c r="Y69" i="3" s="1"/>
  <c r="X56" i="3"/>
  <c r="W56" i="3"/>
  <c r="V56" i="3"/>
  <c r="U56" i="3"/>
  <c r="U69" i="3" s="1"/>
  <c r="T56" i="3"/>
  <c r="S56" i="3"/>
  <c r="R56" i="3"/>
  <c r="Q56" i="3"/>
  <c r="Q69" i="3" s="1"/>
  <c r="P56" i="3"/>
  <c r="O56" i="3"/>
  <c r="N56" i="3"/>
  <c r="M56" i="3"/>
  <c r="M69" i="3" s="1"/>
  <c r="L56" i="3"/>
  <c r="K56" i="3"/>
  <c r="J56" i="3"/>
  <c r="I56" i="3"/>
  <c r="I69" i="3" s="1"/>
  <c r="H56" i="3"/>
  <c r="G56" i="3"/>
  <c r="F56" i="3"/>
  <c r="E56" i="3"/>
  <c r="E69" i="3" s="1"/>
  <c r="D56" i="3"/>
  <c r="C56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R41" i="3"/>
  <c r="AQ41" i="3"/>
  <c r="AP41" i="3"/>
  <c r="AP53" i="3" s="1"/>
  <c r="AO41" i="3"/>
  <c r="AN41" i="3"/>
  <c r="AM41" i="3"/>
  <c r="AL41" i="3"/>
  <c r="AL53" i="3" s="1"/>
  <c r="AK41" i="3"/>
  <c r="AJ41" i="3"/>
  <c r="AI41" i="3"/>
  <c r="AH41" i="3"/>
  <c r="AH53" i="3" s="1"/>
  <c r="AG41" i="3"/>
  <c r="AF41" i="3"/>
  <c r="AE41" i="3"/>
  <c r="AD41" i="3"/>
  <c r="AD53" i="3" s="1"/>
  <c r="AC41" i="3"/>
  <c r="AB41" i="3"/>
  <c r="AA41" i="3"/>
  <c r="Z41" i="3"/>
  <c r="Z53" i="3" s="1"/>
  <c r="Y41" i="3"/>
  <c r="X41" i="3"/>
  <c r="W41" i="3"/>
  <c r="V41" i="3"/>
  <c r="V53" i="3" s="1"/>
  <c r="U41" i="3"/>
  <c r="T41" i="3"/>
  <c r="S41" i="3"/>
  <c r="R41" i="3"/>
  <c r="R53" i="3" s="1"/>
  <c r="Q41" i="3"/>
  <c r="P41" i="3"/>
  <c r="O41" i="3"/>
  <c r="N41" i="3"/>
  <c r="N53" i="3" s="1"/>
  <c r="M41" i="3"/>
  <c r="L41" i="3"/>
  <c r="K41" i="3"/>
  <c r="J41" i="3"/>
  <c r="J53" i="3" s="1"/>
  <c r="I41" i="3"/>
  <c r="H41" i="3"/>
  <c r="G41" i="3"/>
  <c r="F41" i="3"/>
  <c r="F53" i="3" s="1"/>
  <c r="E41" i="3"/>
  <c r="D41" i="3"/>
  <c r="C41" i="3"/>
  <c r="B41" i="3"/>
  <c r="AR40" i="3"/>
  <c r="AQ40" i="3"/>
  <c r="AP40" i="3"/>
  <c r="AO40" i="3"/>
  <c r="AO53" i="3" s="1"/>
  <c r="AN40" i="3"/>
  <c r="AM40" i="3"/>
  <c r="AL40" i="3"/>
  <c r="AK40" i="3"/>
  <c r="AK53" i="3" s="1"/>
  <c r="AJ40" i="3"/>
  <c r="AI40" i="3"/>
  <c r="AH40" i="3"/>
  <c r="AG40" i="3"/>
  <c r="AG53" i="3" s="1"/>
  <c r="AF40" i="3"/>
  <c r="AE40" i="3"/>
  <c r="AD40" i="3"/>
  <c r="AC40" i="3"/>
  <c r="AC53" i="3" s="1"/>
  <c r="AB40" i="3"/>
  <c r="AA40" i="3"/>
  <c r="Z40" i="3"/>
  <c r="Y40" i="3"/>
  <c r="Y53" i="3" s="1"/>
  <c r="X40" i="3"/>
  <c r="W40" i="3"/>
  <c r="V40" i="3"/>
  <c r="U40" i="3"/>
  <c r="U53" i="3" s="1"/>
  <c r="T40" i="3"/>
  <c r="S40" i="3"/>
  <c r="R40" i="3"/>
  <c r="Q40" i="3"/>
  <c r="Q53" i="3" s="1"/>
  <c r="P40" i="3"/>
  <c r="O40" i="3"/>
  <c r="N40" i="3"/>
  <c r="M40" i="3"/>
  <c r="M53" i="3" s="1"/>
  <c r="L40" i="3"/>
  <c r="K40" i="3"/>
  <c r="J40" i="3"/>
  <c r="I40" i="3"/>
  <c r="I53" i="3" s="1"/>
  <c r="H40" i="3"/>
  <c r="G40" i="3"/>
  <c r="F40" i="3"/>
  <c r="E40" i="3"/>
  <c r="E53" i="3" s="1"/>
  <c r="D40" i="3"/>
  <c r="C40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R38" i="3"/>
  <c r="AQ38" i="3"/>
  <c r="AQ53" i="3" s="1"/>
  <c r="AP38" i="3"/>
  <c r="AO38" i="3"/>
  <c r="AN38" i="3"/>
  <c r="AM38" i="3"/>
  <c r="AM53" i="3" s="1"/>
  <c r="AL38" i="3"/>
  <c r="AK38" i="3"/>
  <c r="AJ38" i="3"/>
  <c r="AI38" i="3"/>
  <c r="AI53" i="3" s="1"/>
  <c r="AH38" i="3"/>
  <c r="AG38" i="3"/>
  <c r="AF38" i="3"/>
  <c r="AE38" i="3"/>
  <c r="AE53" i="3" s="1"/>
  <c r="AD38" i="3"/>
  <c r="AC38" i="3"/>
  <c r="AB38" i="3"/>
  <c r="AA38" i="3"/>
  <c r="AA53" i="3" s="1"/>
  <c r="Z38" i="3"/>
  <c r="Y38" i="3"/>
  <c r="X38" i="3"/>
  <c r="W38" i="3"/>
  <c r="W53" i="3" s="1"/>
  <c r="V38" i="3"/>
  <c r="U38" i="3"/>
  <c r="T38" i="3"/>
  <c r="S38" i="3"/>
  <c r="S53" i="3" s="1"/>
  <c r="R38" i="3"/>
  <c r="Q38" i="3"/>
  <c r="P38" i="3"/>
  <c r="O38" i="3"/>
  <c r="O53" i="3" s="1"/>
  <c r="N38" i="3"/>
  <c r="M38" i="3"/>
  <c r="L38" i="3"/>
  <c r="K38" i="3"/>
  <c r="K53" i="3" s="1"/>
  <c r="J38" i="3"/>
  <c r="I38" i="3"/>
  <c r="H38" i="3"/>
  <c r="G38" i="3"/>
  <c r="G53" i="3" s="1"/>
  <c r="F38" i="3"/>
  <c r="E38" i="3"/>
  <c r="D38" i="3"/>
  <c r="C38" i="3"/>
  <c r="C53" i="3" s="1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R25" i="3"/>
  <c r="AR35" i="3" s="1"/>
  <c r="AQ25" i="3"/>
  <c r="AP25" i="3"/>
  <c r="AO25" i="3"/>
  <c r="AO35" i="3" s="1"/>
  <c r="AN25" i="3"/>
  <c r="AN35" i="3" s="1"/>
  <c r="AM25" i="3"/>
  <c r="AL25" i="3"/>
  <c r="AK25" i="3"/>
  <c r="AK35" i="3" s="1"/>
  <c r="AJ25" i="3"/>
  <c r="AJ35" i="3" s="1"/>
  <c r="AI25" i="3"/>
  <c r="AH25" i="3"/>
  <c r="AG25" i="3"/>
  <c r="AG35" i="3" s="1"/>
  <c r="AF25" i="3"/>
  <c r="AF35" i="3" s="1"/>
  <c r="AE25" i="3"/>
  <c r="AD25" i="3"/>
  <c r="AC25" i="3"/>
  <c r="AC35" i="3" s="1"/>
  <c r="AB25" i="3"/>
  <c r="AB35" i="3" s="1"/>
  <c r="AA25" i="3"/>
  <c r="Z25" i="3"/>
  <c r="Y25" i="3"/>
  <c r="Y35" i="3" s="1"/>
  <c r="X25" i="3"/>
  <c r="X35" i="3" s="1"/>
  <c r="W25" i="3"/>
  <c r="V25" i="3"/>
  <c r="U25" i="3"/>
  <c r="U35" i="3" s="1"/>
  <c r="T25" i="3"/>
  <c r="T35" i="3" s="1"/>
  <c r="S25" i="3"/>
  <c r="R25" i="3"/>
  <c r="Q25" i="3"/>
  <c r="Q35" i="3" s="1"/>
  <c r="P25" i="3"/>
  <c r="P35" i="3" s="1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R23" i="3"/>
  <c r="AQ23" i="3"/>
  <c r="AP23" i="3"/>
  <c r="AP35" i="3" s="1"/>
  <c r="AO23" i="3"/>
  <c r="AN23" i="3"/>
  <c r="AM23" i="3"/>
  <c r="AL23" i="3"/>
  <c r="AL35" i="3" s="1"/>
  <c r="AK23" i="3"/>
  <c r="AJ23" i="3"/>
  <c r="AI23" i="3"/>
  <c r="AH23" i="3"/>
  <c r="AH35" i="3" s="1"/>
  <c r="AG23" i="3"/>
  <c r="AF23" i="3"/>
  <c r="AE23" i="3"/>
  <c r="AD23" i="3"/>
  <c r="AD35" i="3" s="1"/>
  <c r="AC23" i="3"/>
  <c r="AB23" i="3"/>
  <c r="AA23" i="3"/>
  <c r="Z23" i="3"/>
  <c r="Z35" i="3" s="1"/>
  <c r="Y23" i="3"/>
  <c r="X23" i="3"/>
  <c r="W23" i="3"/>
  <c r="V23" i="3"/>
  <c r="V35" i="3" s="1"/>
  <c r="U23" i="3"/>
  <c r="T23" i="3"/>
  <c r="S23" i="3"/>
  <c r="R23" i="3"/>
  <c r="R35" i="3" s="1"/>
  <c r="Q23" i="3"/>
  <c r="P23" i="3"/>
  <c r="O23" i="3"/>
  <c r="N23" i="3"/>
  <c r="N35" i="3" s="1"/>
  <c r="M23" i="3"/>
  <c r="L23" i="3"/>
  <c r="K23" i="3"/>
  <c r="J23" i="3"/>
  <c r="I23" i="3"/>
  <c r="H23" i="3"/>
  <c r="G23" i="3"/>
  <c r="F23" i="3"/>
  <c r="E23" i="3"/>
  <c r="D23" i="3"/>
  <c r="C23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R8" i="3"/>
  <c r="AR10" i="3" s="1"/>
  <c r="AR20" i="3" s="1"/>
  <c r="AQ8" i="3"/>
  <c r="AP8" i="3"/>
  <c r="AP10" i="3" s="1"/>
  <c r="AO8" i="3"/>
  <c r="AO10" i="3" s="1"/>
  <c r="AN8" i="3"/>
  <c r="AN10" i="3" s="1"/>
  <c r="AN20" i="3" s="1"/>
  <c r="AM8" i="3"/>
  <c r="AL8" i="3"/>
  <c r="AL10" i="3" s="1"/>
  <c r="AK8" i="3"/>
  <c r="AK10" i="3" s="1"/>
  <c r="AJ8" i="3"/>
  <c r="AJ10" i="3" s="1"/>
  <c r="AJ20" i="3" s="1"/>
  <c r="AI8" i="3"/>
  <c r="AH8" i="3"/>
  <c r="AH10" i="3" s="1"/>
  <c r="AG8" i="3"/>
  <c r="AG10" i="3" s="1"/>
  <c r="AF8" i="3"/>
  <c r="AF10" i="3" s="1"/>
  <c r="AF20" i="3" s="1"/>
  <c r="AE8" i="3"/>
  <c r="AD8" i="3"/>
  <c r="AD10" i="3" s="1"/>
  <c r="AC8" i="3"/>
  <c r="AC10" i="3" s="1"/>
  <c r="AB8" i="3"/>
  <c r="AB10" i="3" s="1"/>
  <c r="AB20" i="3" s="1"/>
  <c r="AA8" i="3"/>
  <c r="Z8" i="3"/>
  <c r="Z10" i="3" s="1"/>
  <c r="Y8" i="3"/>
  <c r="Y10" i="3" s="1"/>
  <c r="X8" i="3"/>
  <c r="X10" i="3" s="1"/>
  <c r="X20" i="3" s="1"/>
  <c r="W8" i="3"/>
  <c r="V8" i="3"/>
  <c r="U8" i="3"/>
  <c r="U10" i="3" s="1"/>
  <c r="T8" i="3"/>
  <c r="T10" i="3" s="1"/>
  <c r="T20" i="3" s="1"/>
  <c r="S8" i="3"/>
  <c r="R8" i="3"/>
  <c r="Q8" i="3"/>
  <c r="P8" i="3"/>
  <c r="P10" i="3" s="1"/>
  <c r="P20" i="3" s="1"/>
  <c r="O8" i="3"/>
  <c r="N8" i="3"/>
  <c r="N10" i="3" s="1"/>
  <c r="M8" i="3"/>
  <c r="M10" i="3" s="1"/>
  <c r="L8" i="3"/>
  <c r="L10" i="3" s="1"/>
  <c r="L20" i="3" s="1"/>
  <c r="K8" i="3"/>
  <c r="J8" i="3"/>
  <c r="J10" i="3" s="1"/>
  <c r="I8" i="3"/>
  <c r="I10" i="3" s="1"/>
  <c r="H8" i="3"/>
  <c r="H10" i="3" s="1"/>
  <c r="H20" i="3" s="1"/>
  <c r="G8" i="3"/>
  <c r="F8" i="3"/>
  <c r="F10" i="3" s="1"/>
  <c r="E8" i="3"/>
  <c r="E10" i="3" s="1"/>
  <c r="D8" i="3"/>
  <c r="D10" i="3" s="1"/>
  <c r="D20" i="3" s="1"/>
  <c r="C8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AR74" i="3"/>
  <c r="AQ74" i="3"/>
  <c r="AP74" i="3"/>
  <c r="AN74" i="3"/>
  <c r="AM74" i="3"/>
  <c r="AL74" i="3"/>
  <c r="AJ74" i="3"/>
  <c r="AI74" i="3"/>
  <c r="AH74" i="3"/>
  <c r="AF74" i="3"/>
  <c r="AE74" i="3"/>
  <c r="AD74" i="3"/>
  <c r="AB74" i="3"/>
  <c r="AA74" i="3"/>
  <c r="Z74" i="3"/>
  <c r="X74" i="3"/>
  <c r="W74" i="3"/>
  <c r="V74" i="3"/>
  <c r="T74" i="3"/>
  <c r="S74" i="3"/>
  <c r="R74" i="3"/>
  <c r="P74" i="3"/>
  <c r="O74" i="3"/>
  <c r="N74" i="3"/>
  <c r="L74" i="3"/>
  <c r="K74" i="3"/>
  <c r="J74" i="3"/>
  <c r="H74" i="3"/>
  <c r="G74" i="3"/>
  <c r="F74" i="3"/>
  <c r="D74" i="3"/>
  <c r="C74" i="3"/>
  <c r="AP69" i="3"/>
  <c r="AL69" i="3"/>
  <c r="AH69" i="3"/>
  <c r="AD69" i="3"/>
  <c r="Z69" i="3"/>
  <c r="V69" i="3"/>
  <c r="R69" i="3"/>
  <c r="N69" i="3"/>
  <c r="J69" i="3"/>
  <c r="F69" i="3"/>
  <c r="AR53" i="3"/>
  <c r="AN53" i="3"/>
  <c r="AJ53" i="3"/>
  <c r="AF53" i="3"/>
  <c r="AB53" i="3"/>
  <c r="X53" i="3"/>
  <c r="T53" i="3"/>
  <c r="P53" i="3"/>
  <c r="L53" i="3"/>
  <c r="H53" i="3"/>
  <c r="D53" i="3"/>
  <c r="AQ35" i="3"/>
  <c r="AM35" i="3"/>
  <c r="AI35" i="3"/>
  <c r="AE35" i="3"/>
  <c r="AA35" i="3"/>
  <c r="W35" i="3"/>
  <c r="S35" i="3"/>
  <c r="O35" i="3"/>
  <c r="AQ10" i="3"/>
  <c r="AQ20" i="3" s="1"/>
  <c r="AM10" i="3"/>
  <c r="AI10" i="3"/>
  <c r="AE10" i="3"/>
  <c r="AA10" i="3"/>
  <c r="AA20" i="3" s="1"/>
  <c r="O10" i="3"/>
  <c r="K10" i="3"/>
  <c r="G10" i="3"/>
  <c r="C10" i="3"/>
  <c r="C20" i="3" s="1"/>
  <c r="W10" i="3"/>
  <c r="V10" i="3"/>
  <c r="S10" i="3"/>
  <c r="R10" i="3"/>
  <c r="Q10" i="3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3" i="3"/>
  <c r="B74" i="2"/>
  <c r="B72" i="3" l="1"/>
  <c r="B74" i="3" s="1"/>
  <c r="S20" i="3"/>
  <c r="G20" i="3"/>
  <c r="K20" i="3"/>
  <c r="AI20" i="3"/>
  <c r="AI76" i="3" s="1"/>
  <c r="F20" i="3"/>
  <c r="N20" i="3"/>
  <c r="AH20" i="3"/>
  <c r="AH76" i="3" s="1"/>
  <c r="AP20" i="3"/>
  <c r="AE20" i="3"/>
  <c r="W20" i="3"/>
  <c r="O20" i="3"/>
  <c r="O76" i="3" s="1"/>
  <c r="AM20" i="3"/>
  <c r="AM76" i="3" s="1"/>
  <c r="J20" i="3"/>
  <c r="AD20" i="3"/>
  <c r="AD76" i="3" s="1"/>
  <c r="AL20" i="3"/>
  <c r="U20" i="3"/>
  <c r="U76" i="3" s="1"/>
  <c r="E20" i="3"/>
  <c r="I20" i="3"/>
  <c r="AC20" i="3"/>
  <c r="AC76" i="3" s="1"/>
  <c r="AK20" i="3"/>
  <c r="AK76" i="3" s="1"/>
  <c r="R20" i="3"/>
  <c r="V20" i="3"/>
  <c r="V76" i="3" s="1"/>
  <c r="Z20" i="3"/>
  <c r="Z76" i="3" s="1"/>
  <c r="N76" i="3"/>
  <c r="AL76" i="3"/>
  <c r="AP76" i="3"/>
  <c r="Q20" i="3"/>
  <c r="Y20" i="3"/>
  <c r="M20" i="3"/>
  <c r="AG20" i="3"/>
  <c r="AG76" i="3" s="1"/>
  <c r="AO20" i="3"/>
  <c r="AA76" i="3"/>
  <c r="AE76" i="3"/>
  <c r="AQ76" i="3"/>
  <c r="Q76" i="3"/>
  <c r="Y76" i="3"/>
  <c r="AO76" i="3"/>
  <c r="R76" i="3"/>
  <c r="S76" i="3"/>
  <c r="W76" i="3"/>
  <c r="P76" i="3"/>
  <c r="T76" i="3"/>
  <c r="X76" i="3"/>
  <c r="AB76" i="3"/>
  <c r="AF76" i="3"/>
  <c r="AJ76" i="3"/>
  <c r="AN76" i="3"/>
  <c r="AR76" i="3"/>
  <c r="B38" i="3" l="1"/>
  <c r="B39" i="3"/>
  <c r="B40" i="3"/>
  <c r="B44" i="3"/>
  <c r="B45" i="3"/>
  <c r="B46" i="3"/>
  <c r="B47" i="3"/>
  <c r="B48" i="3"/>
  <c r="B49" i="3"/>
  <c r="B50" i="3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B56" i="3"/>
  <c r="B58" i="3"/>
  <c r="B59" i="3"/>
  <c r="B61" i="3"/>
  <c r="B62" i="3"/>
  <c r="B63" i="3"/>
  <c r="B64" i="3"/>
  <c r="B65" i="3"/>
  <c r="B66" i="3"/>
  <c r="B67" i="3"/>
  <c r="B68" i="3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B23" i="3"/>
  <c r="B24" i="3"/>
  <c r="B25" i="3"/>
  <c r="B26" i="3"/>
  <c r="B27" i="3"/>
  <c r="B28" i="3"/>
  <c r="B29" i="3"/>
  <c r="B30" i="3"/>
  <c r="B31" i="3"/>
  <c r="B32" i="3"/>
  <c r="B34" i="3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B33" i="3"/>
  <c r="C33" i="2"/>
  <c r="C33" i="3" s="1"/>
  <c r="C35" i="3" s="1"/>
  <c r="C76" i="3" s="1"/>
  <c r="D33" i="2"/>
  <c r="E33" i="2"/>
  <c r="E33" i="3" s="1"/>
  <c r="E35" i="3" s="1"/>
  <c r="E76" i="3" s="1"/>
  <c r="F33" i="2"/>
  <c r="F33" i="3" s="1"/>
  <c r="F35" i="3" s="1"/>
  <c r="F76" i="3" s="1"/>
  <c r="G33" i="2"/>
  <c r="G33" i="3" s="1"/>
  <c r="G35" i="3" s="1"/>
  <c r="G76" i="3" s="1"/>
  <c r="H33" i="2"/>
  <c r="I33" i="2"/>
  <c r="I33" i="3" s="1"/>
  <c r="I35" i="3" s="1"/>
  <c r="I76" i="3" s="1"/>
  <c r="J33" i="2"/>
  <c r="J33" i="3" s="1"/>
  <c r="J35" i="3" s="1"/>
  <c r="J76" i="3" s="1"/>
  <c r="K33" i="2"/>
  <c r="K33" i="3" s="1"/>
  <c r="K35" i="3" s="1"/>
  <c r="K76" i="3" s="1"/>
  <c r="L33" i="2"/>
  <c r="M33" i="2"/>
  <c r="M33" i="3" s="1"/>
  <c r="M35" i="3" s="1"/>
  <c r="M76" i="3" s="1"/>
  <c r="L35" i="2" l="1"/>
  <c r="L76" i="2" s="1"/>
  <c r="L33" i="3"/>
  <c r="L35" i="3" s="1"/>
  <c r="L76" i="3" s="1"/>
  <c r="H35" i="2"/>
  <c r="H76" i="2" s="1"/>
  <c r="H33" i="3"/>
  <c r="H35" i="3" s="1"/>
  <c r="H76" i="3" s="1"/>
  <c r="D35" i="2"/>
  <c r="D76" i="2" s="1"/>
  <c r="D33" i="3"/>
  <c r="D35" i="3" s="1"/>
  <c r="D76" i="3" s="1"/>
  <c r="B35" i="3"/>
  <c r="B69" i="3"/>
  <c r="B53" i="3"/>
  <c r="J35" i="2"/>
  <c r="J76" i="2" s="1"/>
  <c r="F35" i="2"/>
  <c r="F76" i="2" s="1"/>
  <c r="M35" i="2"/>
  <c r="M76" i="2" s="1"/>
  <c r="I35" i="2"/>
  <c r="I76" i="2" s="1"/>
  <c r="E35" i="2"/>
  <c r="E76" i="2" s="1"/>
  <c r="K35" i="2"/>
  <c r="K76" i="2" s="1"/>
  <c r="G35" i="2"/>
  <c r="G76" i="2" s="1"/>
  <c r="C35" i="2"/>
  <c r="C76" i="2" s="1"/>
  <c r="B53" i="2"/>
  <c r="B35" i="2"/>
  <c r="B69" i="2"/>
  <c r="B18" i="3" l="1"/>
  <c r="B17" i="3"/>
  <c r="B16" i="3"/>
  <c r="B15" i="3"/>
  <c r="B14" i="3"/>
  <c r="B13" i="3"/>
  <c r="B12" i="3"/>
  <c r="B8" i="3"/>
  <c r="B10" i="3" s="1"/>
  <c r="B6" i="3"/>
  <c r="B10" i="2" l="1"/>
  <c r="C19" i="2"/>
  <c r="C10" i="2"/>
  <c r="E19" i="2"/>
  <c r="E8" i="2"/>
  <c r="E10" i="2" s="1"/>
  <c r="D19" i="2"/>
  <c r="D8" i="2"/>
  <c r="F10" i="2"/>
  <c r="F20" i="2" s="1"/>
  <c r="G10" i="2"/>
  <c r="G20" i="2" s="1"/>
  <c r="H10" i="2"/>
  <c r="H20" i="2" s="1"/>
  <c r="I10" i="2"/>
  <c r="I20" i="2" s="1"/>
  <c r="J10" i="2"/>
  <c r="J20" i="2" s="1"/>
  <c r="K10" i="2"/>
  <c r="K20" i="2" s="1"/>
  <c r="L10" i="2"/>
  <c r="L20" i="2" s="1"/>
  <c r="M10" i="2"/>
  <c r="M20" i="2" s="1"/>
  <c r="N10" i="2"/>
  <c r="N20" i="2" s="1"/>
  <c r="O10" i="2"/>
  <c r="O20" i="2" s="1"/>
  <c r="P8" i="2"/>
  <c r="P10" i="2" s="1"/>
  <c r="P20" i="2" s="1"/>
  <c r="Q8" i="2"/>
  <c r="Q10" i="2" s="1"/>
  <c r="Q20" i="2" s="1"/>
  <c r="R8" i="2"/>
  <c r="R10" i="2" s="1"/>
  <c r="R20" i="2" s="1"/>
  <c r="Z8" i="2"/>
  <c r="Y8" i="2"/>
  <c r="Y10" i="2" s="1"/>
  <c r="Y20" i="2" s="1"/>
  <c r="X8" i="2"/>
  <c r="W8" i="2"/>
  <c r="V8" i="2"/>
  <c r="U8" i="2"/>
  <c r="U10" i="2" s="1"/>
  <c r="U20" i="2" s="1"/>
  <c r="T8" i="2"/>
  <c r="S8" i="2"/>
  <c r="AR10" i="2"/>
  <c r="AR20" i="2" s="1"/>
  <c r="AQ10" i="2"/>
  <c r="AQ20" i="2" s="1"/>
  <c r="AP10" i="2"/>
  <c r="AP20" i="2" s="1"/>
  <c r="AO10" i="2"/>
  <c r="AO20" i="2" s="1"/>
  <c r="AN10" i="2"/>
  <c r="AN20" i="2" s="1"/>
  <c r="AM10" i="2"/>
  <c r="AM20" i="2" s="1"/>
  <c r="AL10" i="2"/>
  <c r="AL20" i="2" s="1"/>
  <c r="AK10" i="2"/>
  <c r="AK20" i="2" s="1"/>
  <c r="AJ10" i="2"/>
  <c r="AJ20" i="2" s="1"/>
  <c r="AI10" i="2"/>
  <c r="AI20" i="2" s="1"/>
  <c r="AH10" i="2"/>
  <c r="AH20" i="2" s="1"/>
  <c r="AG10" i="2"/>
  <c r="AG20" i="2" s="1"/>
  <c r="AF10" i="2"/>
  <c r="AF20" i="2" s="1"/>
  <c r="AE10" i="2"/>
  <c r="AE20" i="2" s="1"/>
  <c r="AD10" i="2"/>
  <c r="AD20" i="2" s="1"/>
  <c r="AC10" i="2"/>
  <c r="AC20" i="2" s="1"/>
  <c r="AB10" i="2"/>
  <c r="AB20" i="2" s="1"/>
  <c r="AA10" i="2"/>
  <c r="AA20" i="2" s="1"/>
  <c r="S10" i="2" l="1"/>
  <c r="S20" i="2" s="1"/>
  <c r="W10" i="2"/>
  <c r="W20" i="2" s="1"/>
  <c r="Z10" i="2"/>
  <c r="Z20" i="2" s="1"/>
  <c r="D10" i="2"/>
  <c r="D20" i="2" s="1"/>
  <c r="E20" i="2"/>
  <c r="V10" i="2"/>
  <c r="V20" i="2" s="1"/>
  <c r="T10" i="2"/>
  <c r="T20" i="2" s="1"/>
  <c r="C20" i="2"/>
  <c r="X10" i="2"/>
  <c r="X20" i="2" s="1"/>
  <c r="B20" i="2" l="1"/>
  <c r="B76" i="2" s="1"/>
  <c r="B19" i="3"/>
  <c r="B20" i="3" s="1"/>
  <c r="B76" i="3" s="1"/>
</calcChain>
</file>

<file path=xl/sharedStrings.xml><?xml version="1.0" encoding="utf-8"?>
<sst xmlns="http://schemas.openxmlformats.org/spreadsheetml/2006/main" count="132" uniqueCount="54">
  <si>
    <t>Tax Revenue</t>
  </si>
  <si>
    <t>Property</t>
  </si>
  <si>
    <t>General Sales</t>
  </si>
  <si>
    <t>General Corporation</t>
  </si>
  <si>
    <t>Financial Corporation</t>
  </si>
  <si>
    <t>Unincorporated Business Income</t>
  </si>
  <si>
    <t>Mortgage Recording</t>
  </si>
  <si>
    <t>Commercial Rent</t>
  </si>
  <si>
    <t>Conveyance of Real Property</t>
  </si>
  <si>
    <t>Other Taxes</t>
  </si>
  <si>
    <t>Source: Comprehensive Annual Financial Reports of the Comptroller</t>
  </si>
  <si>
    <t xml:space="preserve">   Less: Transfers to Debt Service Funds and Adjustments</t>
  </si>
  <si>
    <t>Personal Income, Total</t>
  </si>
  <si>
    <t>Personal Income, General Fund Revenue</t>
  </si>
  <si>
    <t>State Categorical Aid:</t>
  </si>
  <si>
    <t xml:space="preserve">   General Government</t>
  </si>
  <si>
    <t xml:space="preserve">   Public Safety and Judicial</t>
  </si>
  <si>
    <t xml:space="preserve">   Education</t>
  </si>
  <si>
    <t xml:space="preserve">   Senior Colleges</t>
  </si>
  <si>
    <t xml:space="preserve">   Community College</t>
  </si>
  <si>
    <t xml:space="preserve">   Hunter Campus Schools</t>
  </si>
  <si>
    <t xml:space="preserve">   City University</t>
  </si>
  <si>
    <t xml:space="preserve">   Social Services</t>
  </si>
  <si>
    <t xml:space="preserve">   Environmental Protection</t>
  </si>
  <si>
    <t xml:space="preserve">   Transportation Services</t>
  </si>
  <si>
    <t xml:space="preserve">   Parks, Recreation and Cultural Activities</t>
  </si>
  <si>
    <t xml:space="preserve">   Housing</t>
  </si>
  <si>
    <t xml:space="preserve">   Health</t>
  </si>
  <si>
    <t xml:space="preserve">   Libraries</t>
  </si>
  <si>
    <t xml:space="preserve">   General Debt Service Fund</t>
  </si>
  <si>
    <t xml:space="preserve">      Total State Categorical Aid</t>
  </si>
  <si>
    <t>Federal Categorical Aid:</t>
  </si>
  <si>
    <t xml:space="preserve">   FEMA Debris Removal Insurance Program</t>
  </si>
  <si>
    <t xml:space="preserve">      Total Federal Categorical Aid</t>
  </si>
  <si>
    <t>Licenses</t>
  </si>
  <si>
    <t>Permits</t>
  </si>
  <si>
    <t>Privileges and Franchises</t>
  </si>
  <si>
    <t>Fines</t>
  </si>
  <si>
    <t>Forfeitures</t>
  </si>
  <si>
    <t>Investment Income</t>
  </si>
  <si>
    <t>Miscellaneous</t>
  </si>
  <si>
    <t>Unrestricted State and Federal Aid</t>
  </si>
  <si>
    <t>Fund Transfers and Disallowances</t>
  </si>
  <si>
    <t>Rental Income</t>
  </si>
  <si>
    <t>Water and Sewer</t>
  </si>
  <si>
    <t>Housing</t>
  </si>
  <si>
    <t>General Government</t>
  </si>
  <si>
    <t>TOTAL REVENUES</t>
  </si>
  <si>
    <t>City Non-Tax Revenue:</t>
  </si>
  <si>
    <t xml:space="preserve">    Total City Taxes</t>
  </si>
  <si>
    <t>Total City Non-Tax Revenue</t>
  </si>
  <si>
    <t>Non-Governmental Categorical Grants</t>
  </si>
  <si>
    <t>Other Grants and Aid</t>
  </si>
  <si>
    <t>Total Other Grants and 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</si>
</sst>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6" fillId="0" borderId="0" xfId="1" applyNumberFormat="1" applyFont="1"/>
    <xf numFmtId="164" fontId="6" fillId="0" borderId="1" xfId="1" applyNumberFormat="1" applyFont="1" applyBorder="1"/>
    <xf numFmtId="164" fontId="6" fillId="0" borderId="0" xfId="1" applyNumberFormat="1" applyFont="1" applyBorder="1"/>
    <xf numFmtId="0" fontId="7" fillId="0" borderId="0" xfId="0" applyFont="1"/>
    <xf numFmtId="164" fontId="7" fillId="0" borderId="0" xfId="1" applyNumberFormat="1" applyFont="1"/>
    <xf numFmtId="0" fontId="8" fillId="0" borderId="0" xfId="0" applyFont="1"/>
    <xf numFmtId="164" fontId="5" fillId="0" borderId="0" xfId="1" applyNumberFormat="1" applyFont="1"/>
    <xf numFmtId="164" fontId="5" fillId="0" borderId="3" xfId="1" applyNumberFormat="1" applyFont="1" applyBorder="1"/>
    <xf numFmtId="164" fontId="5" fillId="0" borderId="3" xfId="1" applyNumberFormat="1" applyFont="1" applyBorder="1" applyAlignment="1">
      <alignment horizontal="right"/>
    </xf>
    <xf numFmtId="164" fontId="6" fillId="0" borderId="0" xfId="1" applyNumberFormat="1" applyFont="1" applyFill="1" applyBorder="1"/>
    <xf numFmtId="164" fontId="6" fillId="0" borderId="1" xfId="1" applyNumberFormat="1" applyFont="1" applyFill="1" applyBorder="1"/>
    <xf numFmtId="41" fontId="6" fillId="0" borderId="0" xfId="0" applyNumberFormat="1" applyFont="1"/>
    <xf numFmtId="41" fontId="6" fillId="0" borderId="1" xfId="0" applyNumberFormat="1" applyFont="1" applyBorder="1"/>
    <xf numFmtId="41" fontId="7" fillId="0" borderId="0" xfId="0" applyNumberFormat="1" applyFont="1"/>
    <xf numFmtId="164" fontId="6" fillId="0" borderId="0" xfId="1" applyNumberFormat="1" applyFont="1" applyFill="1"/>
    <xf numFmtId="164" fontId="7" fillId="0" borderId="4" xfId="1" applyNumberFormat="1" applyFont="1" applyBorder="1"/>
    <xf numFmtId="164" fontId="4" fillId="0" borderId="2" xfId="0" applyNumberFormat="1" applyFont="1" applyBorder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164" fontId="7" fillId="0" borderId="0" xfId="1" applyNumberFormat="1" applyFont="1" applyBorder="1"/>
  </cellXfs>
  <cellStyles count="3">
    <cellStyle name="Comma" xfId="1" builtinId="3"/>
    <cellStyle name="Normal" xfId="0" builtinId="0"/>
    <cellStyle name="Normal 2" xfId="2" xr:uid="{949A91BA-04D9-44B8-8BF8-2047507CFE1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77"/>
  <sheetViews>
    <sheetView zoomScale="115" zoomScaleNormal="115" workbookViewId="0">
      <selection activeCell="B14" sqref="B14"/>
    </sheetView>
  </sheetViews>
  <sheetFormatPr defaultRowHeight="12.75" x14ac:dyDescent="0.2"/>
  <cols>
    <col min="1" max="1" width="44.42578125" customWidth="1"/>
    <col min="2" max="3" width="18.140625" bestFit="1" customWidth="1"/>
    <col min="4" max="6" width="17.85546875" bestFit="1" customWidth="1"/>
    <col min="7" max="8" width="18.140625" bestFit="1" customWidth="1"/>
    <col min="9" max="9" width="17.28515625" bestFit="1" customWidth="1"/>
    <col min="10" max="11" width="17.85546875" bestFit="1" customWidth="1"/>
    <col min="12" max="12" width="17" bestFit="1" customWidth="1"/>
    <col min="13" max="14" width="18.140625" bestFit="1" customWidth="1"/>
    <col min="15" max="16" width="17.85546875" bestFit="1" customWidth="1"/>
    <col min="17" max="17" width="17.28515625" bestFit="1" customWidth="1"/>
    <col min="18" max="18" width="17" bestFit="1" customWidth="1"/>
    <col min="19" max="19" width="17.85546875" bestFit="1" customWidth="1"/>
    <col min="20" max="20" width="17.28515625" bestFit="1" customWidth="1"/>
    <col min="21" max="21" width="18.140625" bestFit="1" customWidth="1"/>
    <col min="22" max="22" width="17.85546875" bestFit="1" customWidth="1"/>
    <col min="23" max="23" width="17" bestFit="1" customWidth="1"/>
    <col min="24" max="24" width="18.140625" bestFit="1" customWidth="1"/>
    <col min="25" max="25" width="17.85546875" bestFit="1" customWidth="1"/>
    <col min="26" max="26" width="18.140625" bestFit="1" customWidth="1"/>
    <col min="27" max="27" width="17.85546875" bestFit="1" customWidth="1"/>
    <col min="28" max="28" width="17" bestFit="1" customWidth="1"/>
    <col min="29" max="29" width="17.85546875" bestFit="1" customWidth="1"/>
    <col min="30" max="30" width="17" bestFit="1" customWidth="1"/>
    <col min="31" max="33" width="17.85546875" bestFit="1" customWidth="1"/>
    <col min="34" max="34" width="17.28515625" bestFit="1" customWidth="1"/>
    <col min="35" max="35" width="17.85546875" bestFit="1" customWidth="1"/>
    <col min="36" max="36" width="16.5703125" bestFit="1" customWidth="1"/>
    <col min="37" max="37" width="17.85546875" bestFit="1" customWidth="1"/>
    <col min="38" max="38" width="16.5703125" bestFit="1" customWidth="1"/>
    <col min="39" max="39" width="17.28515625" bestFit="1" customWidth="1"/>
    <col min="40" max="40" width="16.42578125" bestFit="1" customWidth="1"/>
    <col min="41" max="42" width="16.7109375" bestFit="1" customWidth="1"/>
    <col min="43" max="43" width="16.42578125" bestFit="1" customWidth="1"/>
    <col min="44" max="44" width="16.7109375" bestFit="1" customWidth="1"/>
  </cols>
  <sheetData>
    <row r="1" spans="1:16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Y1" s="1"/>
    </row>
    <row r="2" spans="1:168" s="3" customFormat="1" ht="12" x14ac:dyDescent="0.2">
      <c r="A2" s="11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168" s="3" customFormat="1" ht="12" x14ac:dyDescent="0.2"/>
    <row r="4" spans="1:168" s="3" customFormat="1" ht="12" x14ac:dyDescent="0.2">
      <c r="B4" s="4">
        <v>2022</v>
      </c>
      <c r="C4" s="4">
        <v>2021</v>
      </c>
      <c r="D4" s="4">
        <v>2020</v>
      </c>
      <c r="E4" s="4">
        <v>2019</v>
      </c>
      <c r="F4" s="4">
        <v>2018</v>
      </c>
      <c r="G4" s="4">
        <v>2017</v>
      </c>
      <c r="H4" s="4">
        <v>2016</v>
      </c>
      <c r="I4" s="4">
        <v>2015</v>
      </c>
      <c r="J4" s="4">
        <v>2014</v>
      </c>
      <c r="K4" s="4">
        <v>2013</v>
      </c>
      <c r="L4" s="4">
        <v>2012</v>
      </c>
      <c r="M4" s="4">
        <v>2011</v>
      </c>
      <c r="N4" s="4">
        <v>2010</v>
      </c>
      <c r="O4" s="4">
        <v>2009</v>
      </c>
      <c r="P4" s="4">
        <v>2008</v>
      </c>
      <c r="Q4" s="4">
        <v>2007</v>
      </c>
      <c r="R4" s="4">
        <v>2006</v>
      </c>
      <c r="S4" s="4">
        <v>2005</v>
      </c>
      <c r="T4" s="4">
        <v>2004</v>
      </c>
      <c r="U4" s="4">
        <v>2003</v>
      </c>
      <c r="V4" s="4">
        <v>2002</v>
      </c>
      <c r="W4" s="4">
        <v>2001</v>
      </c>
      <c r="X4" s="4">
        <v>2000</v>
      </c>
      <c r="Y4" s="4">
        <v>1999</v>
      </c>
      <c r="Z4" s="4">
        <v>1998</v>
      </c>
      <c r="AA4" s="4">
        <v>1997</v>
      </c>
      <c r="AB4" s="4">
        <v>1996</v>
      </c>
      <c r="AC4" s="4">
        <v>1995</v>
      </c>
      <c r="AD4" s="4">
        <v>1994</v>
      </c>
      <c r="AE4" s="4">
        <v>1993</v>
      </c>
      <c r="AF4" s="4">
        <v>1992</v>
      </c>
      <c r="AG4" s="4">
        <v>1991</v>
      </c>
      <c r="AH4" s="4">
        <v>1990</v>
      </c>
      <c r="AI4" s="4">
        <v>1989</v>
      </c>
      <c r="AJ4" s="4">
        <v>1988</v>
      </c>
      <c r="AK4" s="4">
        <v>1987</v>
      </c>
      <c r="AL4" s="4">
        <v>1986</v>
      </c>
      <c r="AM4" s="4">
        <v>1985</v>
      </c>
      <c r="AN4" s="4">
        <v>1984</v>
      </c>
      <c r="AO4" s="4">
        <v>1983</v>
      </c>
      <c r="AP4" s="4">
        <v>1982</v>
      </c>
      <c r="AQ4" s="4">
        <v>1981</v>
      </c>
      <c r="AR4" s="4">
        <v>1980</v>
      </c>
    </row>
    <row r="5" spans="1:168" s="3" customFormat="1" ht="12" x14ac:dyDescent="0.2"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168" s="3" customFormat="1" ht="12" x14ac:dyDescent="0.2">
      <c r="A6" s="3" t="s">
        <v>1</v>
      </c>
      <c r="B6" s="6">
        <v>29582214435</v>
      </c>
      <c r="C6" s="6">
        <v>31464469520</v>
      </c>
      <c r="D6" s="6">
        <v>29815934908</v>
      </c>
      <c r="E6" s="6">
        <v>27884735333</v>
      </c>
      <c r="F6" s="6">
        <v>26407629785</v>
      </c>
      <c r="G6" s="6">
        <v>24679411855</v>
      </c>
      <c r="H6" s="6">
        <v>23180583271</v>
      </c>
      <c r="I6" s="6">
        <v>21517932115</v>
      </c>
      <c r="J6" s="6">
        <v>20202022324</v>
      </c>
      <c r="K6" s="6">
        <v>18969610477</v>
      </c>
      <c r="L6" s="6">
        <v>18157722065</v>
      </c>
      <c r="M6" s="6">
        <v>17086483859</v>
      </c>
      <c r="N6" s="6">
        <v>16369446933</v>
      </c>
      <c r="O6" s="6">
        <v>14487231342</v>
      </c>
      <c r="P6" s="6">
        <v>13203929932</v>
      </c>
      <c r="Q6" s="6">
        <v>13122811801</v>
      </c>
      <c r="R6" s="6">
        <v>12636355144</v>
      </c>
      <c r="S6" s="6">
        <v>11615938541</v>
      </c>
      <c r="T6" s="6">
        <v>11582327784</v>
      </c>
      <c r="U6" s="6">
        <v>10062929841</v>
      </c>
      <c r="V6" s="6">
        <v>8760872526</v>
      </c>
      <c r="W6" s="6">
        <v>8245584830</v>
      </c>
      <c r="X6" s="6">
        <v>7849962352</v>
      </c>
      <c r="Y6" s="6">
        <v>7630673246</v>
      </c>
      <c r="Z6" s="6">
        <v>7239192544</v>
      </c>
      <c r="AA6" s="6">
        <v>7290685393</v>
      </c>
      <c r="AB6" s="6">
        <v>7100360301</v>
      </c>
      <c r="AC6" s="6">
        <v>7473579658</v>
      </c>
      <c r="AD6" s="6">
        <v>7773321765</v>
      </c>
      <c r="AE6" s="6">
        <v>7886255800</v>
      </c>
      <c r="AF6" s="6">
        <v>7817785170</v>
      </c>
      <c r="AG6" s="6">
        <v>7250978708</v>
      </c>
      <c r="AH6" s="6">
        <v>6542588550</v>
      </c>
      <c r="AI6" s="6">
        <v>5942929260</v>
      </c>
      <c r="AJ6" s="6">
        <v>5382369234</v>
      </c>
      <c r="AK6" s="6">
        <v>4975553942</v>
      </c>
      <c r="AL6" s="6">
        <v>4599771274</v>
      </c>
      <c r="AM6" s="6">
        <v>4226553559</v>
      </c>
      <c r="AN6" s="6">
        <v>3957174165</v>
      </c>
      <c r="AO6" s="6">
        <v>3787433131</v>
      </c>
      <c r="AP6" s="6">
        <v>3602818189</v>
      </c>
      <c r="AQ6" s="6">
        <v>3298090087</v>
      </c>
      <c r="AR6" s="6">
        <v>3196210196</v>
      </c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</row>
    <row r="7" spans="1:168" s="3" customFormat="1" ht="12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</row>
    <row r="8" spans="1:168" s="2" customFormat="1" ht="12" x14ac:dyDescent="0.2">
      <c r="A8" s="2" t="s">
        <v>12</v>
      </c>
      <c r="B8" s="12">
        <v>16733562942</v>
      </c>
      <c r="C8" s="12">
        <v>15140379607</v>
      </c>
      <c r="D8" s="12">
        <f>13591179024+184945935</f>
        <v>13776124959</v>
      </c>
      <c r="E8" s="12">
        <f>13376943941+178398747</f>
        <v>13555342688</v>
      </c>
      <c r="F8" s="12">
        <v>13411314750</v>
      </c>
      <c r="G8" s="12">
        <v>11257809363</v>
      </c>
      <c r="H8" s="12">
        <v>11392472933</v>
      </c>
      <c r="I8" s="12">
        <v>11294668667</v>
      </c>
      <c r="J8" s="12">
        <v>10173613557</v>
      </c>
      <c r="K8" s="12">
        <v>9814898044</v>
      </c>
      <c r="L8" s="12">
        <v>8557002486</v>
      </c>
      <c r="M8" s="12">
        <v>8165972421</v>
      </c>
      <c r="N8" s="12">
        <v>7592656736</v>
      </c>
      <c r="O8" s="12">
        <v>7657176339</v>
      </c>
      <c r="P8" s="12">
        <f>9764209385+163756000</f>
        <v>9927965385</v>
      </c>
      <c r="Q8" s="12">
        <f>7963170385+684607000</f>
        <v>8647777385</v>
      </c>
      <c r="R8" s="12">
        <f>7675813058+350000000</f>
        <v>8025813058</v>
      </c>
      <c r="S8" s="12">
        <f>6656333891+543726000</f>
        <v>7200059891</v>
      </c>
      <c r="T8" s="12">
        <f>6012580214+55895000</f>
        <v>6068475214</v>
      </c>
      <c r="U8" s="12">
        <f>4492946705+536802000</f>
        <v>5029748705</v>
      </c>
      <c r="V8" s="12">
        <f>4555058628+450547000</f>
        <v>5005605628</v>
      </c>
      <c r="W8" s="12">
        <f>5757073542+407442000</f>
        <v>6164515542</v>
      </c>
      <c r="X8" s="12">
        <f>5364597247+247113000</f>
        <v>5611710247</v>
      </c>
      <c r="Y8" s="12">
        <f>5389598015+138229000</f>
        <v>5527827015</v>
      </c>
      <c r="Z8" s="12">
        <f>5136826858+16109000</f>
        <v>5152935858</v>
      </c>
      <c r="AA8" s="12">
        <v>4377183533</v>
      </c>
      <c r="AB8" s="12">
        <v>3919554941</v>
      </c>
      <c r="AC8" s="12">
        <v>3601526628</v>
      </c>
      <c r="AD8" s="12">
        <v>3555641395</v>
      </c>
      <c r="AE8" s="12">
        <v>3474090799</v>
      </c>
      <c r="AF8" s="12">
        <v>3233005792</v>
      </c>
      <c r="AG8" s="12">
        <v>2798160103</v>
      </c>
      <c r="AH8" s="12">
        <v>2537563634</v>
      </c>
      <c r="AI8" s="12">
        <v>2445157741</v>
      </c>
      <c r="AJ8" s="12">
        <v>2088472557</v>
      </c>
      <c r="AK8" s="12">
        <v>2163167712</v>
      </c>
      <c r="AL8" s="12">
        <v>1815595083</v>
      </c>
      <c r="AM8" s="12">
        <v>1739857715</v>
      </c>
      <c r="AN8" s="12">
        <v>1546639083</v>
      </c>
      <c r="AO8" s="12">
        <v>1331014364</v>
      </c>
      <c r="AP8" s="12">
        <v>1159410467</v>
      </c>
      <c r="AQ8" s="12">
        <v>1018517570</v>
      </c>
      <c r="AR8" s="12">
        <v>879294718</v>
      </c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</row>
    <row r="9" spans="1:168" s="2" customFormat="1" ht="12" x14ac:dyDescent="0.2">
      <c r="A9" s="2" t="s">
        <v>11</v>
      </c>
      <c r="B9" s="13"/>
      <c r="C9" s="13"/>
      <c r="D9" s="13"/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-138273000</v>
      </c>
      <c r="P9" s="13">
        <v>-163756000</v>
      </c>
      <c r="Q9" s="13">
        <v>-684607000</v>
      </c>
      <c r="R9" s="13">
        <v>-350000000</v>
      </c>
      <c r="S9" s="13">
        <v>-543726000</v>
      </c>
      <c r="T9" s="13">
        <v>-55895000</v>
      </c>
      <c r="U9" s="13">
        <v>-536802000</v>
      </c>
      <c r="V9" s="13">
        <v>-450547000</v>
      </c>
      <c r="W9" s="13">
        <v>-407442000</v>
      </c>
      <c r="X9" s="13">
        <v>-247113000</v>
      </c>
      <c r="Y9" s="13">
        <v>-138229000</v>
      </c>
      <c r="Z9" s="13">
        <v>-16109000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</row>
    <row r="10" spans="1:168" s="3" customFormat="1" ht="12" x14ac:dyDescent="0.2">
      <c r="A10" s="3" t="s">
        <v>13</v>
      </c>
      <c r="B10" s="6">
        <f>SUM(B8:B9)</f>
        <v>16733562942</v>
      </c>
      <c r="C10" s="6">
        <f>SUM(C8:C9)</f>
        <v>15140379607</v>
      </c>
      <c r="D10" s="6">
        <f>SUM(D8:D9)</f>
        <v>13776124959</v>
      </c>
      <c r="E10" s="6">
        <f>SUM(E8:E9)</f>
        <v>13555342688</v>
      </c>
      <c r="F10" s="6">
        <f>(F8+F9)</f>
        <v>13411314750</v>
      </c>
      <c r="G10" s="6">
        <f>(G8+G9)</f>
        <v>11257809363</v>
      </c>
      <c r="H10" s="6">
        <f>(H8+H9)</f>
        <v>11392472933</v>
      </c>
      <c r="I10" s="6">
        <f>(I8+I9)</f>
        <v>11294668667</v>
      </c>
      <c r="J10" s="6">
        <f t="shared" ref="J10:AR10" si="0">(J8+J9)</f>
        <v>10173613557</v>
      </c>
      <c r="K10" s="6">
        <f t="shared" si="0"/>
        <v>9814898044</v>
      </c>
      <c r="L10" s="6">
        <f t="shared" si="0"/>
        <v>8557002486</v>
      </c>
      <c r="M10" s="6">
        <f t="shared" si="0"/>
        <v>8165972421</v>
      </c>
      <c r="N10" s="6">
        <f t="shared" si="0"/>
        <v>7592656736</v>
      </c>
      <c r="O10" s="6">
        <f t="shared" si="0"/>
        <v>7518903339</v>
      </c>
      <c r="P10" s="6">
        <f t="shared" si="0"/>
        <v>9764209385</v>
      </c>
      <c r="Q10" s="6">
        <f t="shared" si="0"/>
        <v>7963170385</v>
      </c>
      <c r="R10" s="6">
        <f t="shared" si="0"/>
        <v>7675813058</v>
      </c>
      <c r="S10" s="6">
        <f t="shared" si="0"/>
        <v>6656333891</v>
      </c>
      <c r="T10" s="6">
        <f t="shared" si="0"/>
        <v>6012580214</v>
      </c>
      <c r="U10" s="6">
        <f t="shared" si="0"/>
        <v>4492946705</v>
      </c>
      <c r="V10" s="6">
        <f t="shared" si="0"/>
        <v>4555058628</v>
      </c>
      <c r="W10" s="6">
        <f t="shared" si="0"/>
        <v>5757073542</v>
      </c>
      <c r="X10" s="6">
        <f t="shared" si="0"/>
        <v>5364597247</v>
      </c>
      <c r="Y10" s="6">
        <f t="shared" si="0"/>
        <v>5389598015</v>
      </c>
      <c r="Z10" s="6">
        <f t="shared" si="0"/>
        <v>5136826858</v>
      </c>
      <c r="AA10" s="6">
        <f t="shared" si="0"/>
        <v>4377183533</v>
      </c>
      <c r="AB10" s="6">
        <f t="shared" si="0"/>
        <v>3919554941</v>
      </c>
      <c r="AC10" s="6">
        <f t="shared" si="0"/>
        <v>3601526628</v>
      </c>
      <c r="AD10" s="6">
        <f t="shared" si="0"/>
        <v>3555641395</v>
      </c>
      <c r="AE10" s="6">
        <f t="shared" si="0"/>
        <v>3474090799</v>
      </c>
      <c r="AF10" s="6">
        <f t="shared" si="0"/>
        <v>3233005792</v>
      </c>
      <c r="AG10" s="6">
        <f t="shared" si="0"/>
        <v>2798160103</v>
      </c>
      <c r="AH10" s="6">
        <f t="shared" si="0"/>
        <v>2537563634</v>
      </c>
      <c r="AI10" s="6">
        <f t="shared" si="0"/>
        <v>2445157741</v>
      </c>
      <c r="AJ10" s="6">
        <f t="shared" si="0"/>
        <v>2088472557</v>
      </c>
      <c r="AK10" s="6">
        <f t="shared" si="0"/>
        <v>2163167712</v>
      </c>
      <c r="AL10" s="6">
        <f t="shared" si="0"/>
        <v>1815595083</v>
      </c>
      <c r="AM10" s="6">
        <f t="shared" si="0"/>
        <v>1739857715</v>
      </c>
      <c r="AN10" s="6">
        <f t="shared" si="0"/>
        <v>1546639083</v>
      </c>
      <c r="AO10" s="6">
        <f t="shared" si="0"/>
        <v>1331014364</v>
      </c>
      <c r="AP10" s="6">
        <f t="shared" si="0"/>
        <v>1159410467</v>
      </c>
      <c r="AQ10" s="6">
        <f t="shared" si="0"/>
        <v>1018517570</v>
      </c>
      <c r="AR10" s="6">
        <f t="shared" si="0"/>
        <v>879294718</v>
      </c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</row>
    <row r="11" spans="1:168" s="3" customFormat="1" ht="12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</row>
    <row r="12" spans="1:168" s="3" customFormat="1" ht="12" x14ac:dyDescent="0.2">
      <c r="A12" s="3" t="s">
        <v>2</v>
      </c>
      <c r="B12" s="6">
        <v>8560405075</v>
      </c>
      <c r="C12" s="6">
        <v>6587153727</v>
      </c>
      <c r="D12" s="6">
        <v>7385023929</v>
      </c>
      <c r="E12" s="6">
        <v>7839527447</v>
      </c>
      <c r="F12" s="6">
        <v>7460489693</v>
      </c>
      <c r="G12" s="6">
        <v>7034093674</v>
      </c>
      <c r="H12" s="6">
        <v>7166843265</v>
      </c>
      <c r="I12" s="6">
        <v>6755971058</v>
      </c>
      <c r="J12" s="6">
        <v>6508813954</v>
      </c>
      <c r="K12" s="6">
        <v>6149880182</v>
      </c>
      <c r="L12" s="6">
        <v>5826046428</v>
      </c>
      <c r="M12" s="6">
        <v>5610243143</v>
      </c>
      <c r="N12" s="6">
        <v>5076371075</v>
      </c>
      <c r="O12" s="6">
        <v>4614926014</v>
      </c>
      <c r="P12" s="6">
        <v>4890737750</v>
      </c>
      <c r="Q12" s="6">
        <v>4644538885</v>
      </c>
      <c r="R12" s="6">
        <v>4439362371</v>
      </c>
      <c r="S12" s="6">
        <v>4375119119</v>
      </c>
      <c r="T12" s="6">
        <v>4042486189</v>
      </c>
      <c r="U12" s="6">
        <v>3550673303</v>
      </c>
      <c r="V12" s="6">
        <v>3373354384</v>
      </c>
      <c r="W12" s="6">
        <v>3678734495</v>
      </c>
      <c r="X12" s="6">
        <v>3525609617</v>
      </c>
      <c r="Y12" s="6">
        <v>3204138379</v>
      </c>
      <c r="Z12" s="6">
        <v>3069378220</v>
      </c>
      <c r="AA12" s="6">
        <v>2937083067</v>
      </c>
      <c r="AB12" s="6">
        <v>2742206403</v>
      </c>
      <c r="AC12" s="6">
        <v>2620932433</v>
      </c>
      <c r="AD12" s="6">
        <v>2503646147</v>
      </c>
      <c r="AE12" s="6">
        <v>2402242735</v>
      </c>
      <c r="AF12" s="6">
        <v>2277821789</v>
      </c>
      <c r="AG12" s="6">
        <v>2353759183</v>
      </c>
      <c r="AH12" s="6">
        <v>2431218941</v>
      </c>
      <c r="AI12" s="6">
        <v>2329942431</v>
      </c>
      <c r="AJ12" s="6">
        <v>2222942087</v>
      </c>
      <c r="AK12" s="6">
        <v>2044385886</v>
      </c>
      <c r="AL12" s="6">
        <v>1908646223</v>
      </c>
      <c r="AM12" s="6">
        <v>1827790570</v>
      </c>
      <c r="AN12" s="6">
        <v>1686320154</v>
      </c>
      <c r="AO12" s="6">
        <v>1514818755</v>
      </c>
      <c r="AP12" s="6">
        <v>1414855439</v>
      </c>
      <c r="AQ12" s="6">
        <v>1311348075</v>
      </c>
      <c r="AR12" s="6">
        <v>1142245558</v>
      </c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</row>
    <row r="13" spans="1:168" s="3" customFormat="1" ht="12" x14ac:dyDescent="0.2">
      <c r="A13" s="3" t="s">
        <v>3</v>
      </c>
      <c r="B13" s="6">
        <v>6177190380</v>
      </c>
      <c r="C13" s="6">
        <v>5447250789</v>
      </c>
      <c r="D13" s="6">
        <v>5170058310</v>
      </c>
      <c r="E13" s="6">
        <v>4728618916</v>
      </c>
      <c r="F13" s="6">
        <v>4101887263</v>
      </c>
      <c r="G13" s="6">
        <v>4045397707</v>
      </c>
      <c r="H13" s="6">
        <v>3631440865</v>
      </c>
      <c r="I13" s="6">
        <v>3335916960</v>
      </c>
      <c r="J13" s="6">
        <v>3367327429</v>
      </c>
      <c r="K13" s="6">
        <v>3348349186</v>
      </c>
      <c r="L13" s="6">
        <v>2845794035</v>
      </c>
      <c r="M13" s="6">
        <v>2898759839</v>
      </c>
      <c r="N13" s="6">
        <v>2441559500</v>
      </c>
      <c r="O13" s="6">
        <v>2806049641</v>
      </c>
      <c r="P13" s="6">
        <v>3710120750</v>
      </c>
      <c r="Q13" s="6">
        <v>3874665480</v>
      </c>
      <c r="R13" s="6">
        <v>2738480637</v>
      </c>
      <c r="S13" s="6">
        <v>2403987967</v>
      </c>
      <c r="T13" s="6">
        <v>1840392438</v>
      </c>
      <c r="U13" s="6">
        <v>1533806668</v>
      </c>
      <c r="V13" s="6">
        <v>1621437799</v>
      </c>
      <c r="W13" s="6">
        <v>1977712725</v>
      </c>
      <c r="X13" s="6">
        <v>2008777678</v>
      </c>
      <c r="Y13" s="6">
        <v>1752268693</v>
      </c>
      <c r="Z13" s="6">
        <v>1827403429</v>
      </c>
      <c r="AA13" s="6">
        <v>1858608755</v>
      </c>
      <c r="AB13" s="6">
        <v>1518633812</v>
      </c>
      <c r="AC13" s="6">
        <v>1363778327</v>
      </c>
      <c r="AD13" s="6">
        <v>1386319494</v>
      </c>
      <c r="AE13" s="6">
        <v>1220676793</v>
      </c>
      <c r="AF13" s="6">
        <v>1173782306</v>
      </c>
      <c r="AG13" s="6">
        <v>1125372671</v>
      </c>
      <c r="AH13" s="6">
        <v>1122943444</v>
      </c>
      <c r="AI13" s="6">
        <v>1262672228</v>
      </c>
      <c r="AJ13" s="6">
        <v>1256200401</v>
      </c>
      <c r="AK13" s="6">
        <v>1168961840</v>
      </c>
      <c r="AL13" s="6">
        <v>984988230</v>
      </c>
      <c r="AM13" s="6">
        <v>957341748</v>
      </c>
      <c r="AN13" s="6">
        <v>851489807</v>
      </c>
      <c r="AO13" s="6">
        <v>767192865</v>
      </c>
      <c r="AP13" s="6">
        <v>698357206</v>
      </c>
      <c r="AQ13" s="6">
        <v>637347744</v>
      </c>
      <c r="AR13" s="6">
        <v>532872360</v>
      </c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</row>
    <row r="14" spans="1:168" s="3" customFormat="1" ht="12" x14ac:dyDescent="0.2">
      <c r="A14" s="3" t="s">
        <v>4</v>
      </c>
      <c r="B14" s="6">
        <v>63644772</v>
      </c>
      <c r="C14" s="6">
        <v>413269422</v>
      </c>
      <c r="D14" s="6">
        <v>82902210</v>
      </c>
      <c r="E14" s="6">
        <v>-1282663</v>
      </c>
      <c r="F14" s="6">
        <v>394858132</v>
      </c>
      <c r="G14" s="6">
        <v>435658184</v>
      </c>
      <c r="H14" s="6">
        <v>689535134</v>
      </c>
      <c r="I14" s="6">
        <v>1658179166</v>
      </c>
      <c r="J14" s="6">
        <v>1352349337</v>
      </c>
      <c r="K14" s="6">
        <v>1467472261</v>
      </c>
      <c r="L14" s="6">
        <v>1421401218</v>
      </c>
      <c r="M14" s="6">
        <v>1519449638</v>
      </c>
      <c r="N14" s="6">
        <v>1145164756</v>
      </c>
      <c r="O14" s="6">
        <v>1398491249</v>
      </c>
      <c r="P14" s="6">
        <v>690830347</v>
      </c>
      <c r="Q14" s="6">
        <v>1387976925</v>
      </c>
      <c r="R14" s="6">
        <v>925028663</v>
      </c>
      <c r="S14" s="6">
        <v>651479769</v>
      </c>
      <c r="T14" s="6">
        <v>502305799</v>
      </c>
      <c r="U14" s="6">
        <v>324173217</v>
      </c>
      <c r="V14" s="6">
        <v>366919875</v>
      </c>
      <c r="W14" s="6">
        <v>469126133</v>
      </c>
      <c r="X14" s="6">
        <v>434121290</v>
      </c>
      <c r="Y14" s="6">
        <v>499411895</v>
      </c>
      <c r="Z14" s="6">
        <v>577701577</v>
      </c>
      <c r="AA14" s="6">
        <v>459606381</v>
      </c>
      <c r="AB14" s="6">
        <v>503721847</v>
      </c>
      <c r="AC14" s="6">
        <v>394829608</v>
      </c>
      <c r="AD14" s="6">
        <v>683195939</v>
      </c>
      <c r="AE14" s="6">
        <v>435332297</v>
      </c>
      <c r="AF14" s="6">
        <v>401438730</v>
      </c>
      <c r="AG14" s="6">
        <v>256290154</v>
      </c>
      <c r="AH14" s="6">
        <v>195718517</v>
      </c>
      <c r="AI14" s="6">
        <v>285399320</v>
      </c>
      <c r="AJ14" s="6">
        <v>332983939</v>
      </c>
      <c r="AK14" s="6">
        <v>307378758</v>
      </c>
      <c r="AL14" s="6">
        <v>206913252</v>
      </c>
      <c r="AM14" s="6">
        <v>252350916</v>
      </c>
      <c r="AN14" s="6">
        <v>172088941</v>
      </c>
      <c r="AO14" s="6">
        <v>106574386</v>
      </c>
      <c r="AP14" s="6">
        <v>204914820</v>
      </c>
      <c r="AQ14" s="6">
        <v>244450768</v>
      </c>
      <c r="AR14" s="6">
        <v>190221506</v>
      </c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</row>
    <row r="15" spans="1:168" s="3" customFormat="1" ht="12" x14ac:dyDescent="0.2">
      <c r="A15" s="3" t="s">
        <v>5</v>
      </c>
      <c r="B15" s="6">
        <v>2668960421</v>
      </c>
      <c r="C15" s="6">
        <v>2183399354</v>
      </c>
      <c r="D15" s="6">
        <v>2053212342</v>
      </c>
      <c r="E15" s="6">
        <v>2123979693</v>
      </c>
      <c r="F15" s="6">
        <v>2269383550</v>
      </c>
      <c r="G15" s="6">
        <v>2079048044</v>
      </c>
      <c r="H15" s="6">
        <v>2111643297</v>
      </c>
      <c r="I15" s="6">
        <v>2064595528</v>
      </c>
      <c r="J15" s="6">
        <v>1954137624</v>
      </c>
      <c r="K15" s="6">
        <v>1894020944</v>
      </c>
      <c r="L15" s="6">
        <v>1688318382</v>
      </c>
      <c r="M15" s="6">
        <v>1733426322</v>
      </c>
      <c r="N15" s="6">
        <v>1591918980</v>
      </c>
      <c r="O15" s="6">
        <v>1825642267</v>
      </c>
      <c r="P15" s="6">
        <v>1891657444</v>
      </c>
      <c r="Q15" s="6">
        <v>1731579192</v>
      </c>
      <c r="R15" s="6">
        <v>1366344755</v>
      </c>
      <c r="S15" s="6">
        <v>1155678120</v>
      </c>
      <c r="T15" s="6">
        <v>975704675</v>
      </c>
      <c r="U15" s="6">
        <v>888126057</v>
      </c>
      <c r="V15" s="6">
        <v>829117805</v>
      </c>
      <c r="W15" s="6">
        <v>859805189</v>
      </c>
      <c r="X15" s="6">
        <v>832768579</v>
      </c>
      <c r="Y15" s="6">
        <v>687470044</v>
      </c>
      <c r="Z15" s="6">
        <v>696287667</v>
      </c>
      <c r="AA15" s="6">
        <v>606801826</v>
      </c>
      <c r="AB15" s="6">
        <v>516925805</v>
      </c>
      <c r="AC15" s="6">
        <v>411507815</v>
      </c>
      <c r="AD15" s="6">
        <v>407635356</v>
      </c>
      <c r="AE15" s="6">
        <v>424971128</v>
      </c>
      <c r="AF15" s="6">
        <v>365917756</v>
      </c>
      <c r="AG15" s="6">
        <v>370318321</v>
      </c>
      <c r="AH15" s="6">
        <v>356500238</v>
      </c>
      <c r="AI15" s="6">
        <v>355803261</v>
      </c>
      <c r="AJ15" s="6">
        <v>315341026</v>
      </c>
      <c r="AK15" s="6">
        <v>301864664</v>
      </c>
      <c r="AL15" s="6">
        <v>245111052</v>
      </c>
      <c r="AM15" s="6">
        <v>204188386</v>
      </c>
      <c r="AN15" s="6">
        <v>169311705</v>
      </c>
      <c r="AO15" s="6">
        <v>145010432</v>
      </c>
      <c r="AP15" s="6">
        <v>123344627</v>
      </c>
      <c r="AQ15" s="6">
        <v>124340057</v>
      </c>
      <c r="AR15" s="6">
        <v>97673358</v>
      </c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</row>
    <row r="16" spans="1:168" s="3" customFormat="1" ht="12" x14ac:dyDescent="0.2">
      <c r="A16" s="3" t="s">
        <v>6</v>
      </c>
      <c r="B16" s="6">
        <v>1336023333</v>
      </c>
      <c r="C16" s="6">
        <v>896467929</v>
      </c>
      <c r="D16" s="6">
        <v>974514057</v>
      </c>
      <c r="E16" s="6">
        <v>1096555782</v>
      </c>
      <c r="F16" s="6">
        <v>1049474374</v>
      </c>
      <c r="G16" s="6">
        <v>1117760111</v>
      </c>
      <c r="H16" s="6">
        <v>1233735925</v>
      </c>
      <c r="I16" s="6">
        <v>1154626971</v>
      </c>
      <c r="J16" s="6">
        <v>960851927</v>
      </c>
      <c r="K16" s="6">
        <v>742085885</v>
      </c>
      <c r="L16" s="6">
        <v>536737103</v>
      </c>
      <c r="M16" s="6">
        <v>434418283</v>
      </c>
      <c r="N16" s="6">
        <v>366389968</v>
      </c>
      <c r="O16" s="6">
        <v>515131175</v>
      </c>
      <c r="P16" s="6">
        <v>1137845143</v>
      </c>
      <c r="Q16" s="6">
        <v>1569640288</v>
      </c>
      <c r="R16" s="6">
        <v>1352584783</v>
      </c>
      <c r="S16" s="6">
        <v>1250014905</v>
      </c>
      <c r="T16" s="6">
        <v>817243371</v>
      </c>
      <c r="U16" s="6">
        <v>526292720</v>
      </c>
      <c r="V16" s="6">
        <v>476941364</v>
      </c>
      <c r="W16" s="6">
        <v>406699428</v>
      </c>
      <c r="X16" s="6">
        <v>403372906</v>
      </c>
      <c r="Y16" s="6">
        <v>408003918</v>
      </c>
      <c r="Z16" s="6">
        <v>231990768</v>
      </c>
      <c r="AA16" s="6">
        <v>185188515</v>
      </c>
      <c r="AB16" s="6">
        <v>147185700</v>
      </c>
      <c r="AC16" s="6">
        <v>169579079</v>
      </c>
      <c r="AD16" s="6">
        <v>133668091</v>
      </c>
      <c r="AE16" s="6">
        <v>117773155</v>
      </c>
      <c r="AF16" s="6">
        <v>120470363</v>
      </c>
      <c r="AG16" s="6">
        <v>136609832</v>
      </c>
      <c r="AH16" s="6">
        <v>154443551</v>
      </c>
      <c r="AI16" s="6">
        <v>213447988</v>
      </c>
      <c r="AJ16" s="6">
        <v>201222786</v>
      </c>
      <c r="AK16" s="6">
        <v>252499899</v>
      </c>
      <c r="AL16" s="6">
        <v>179267001</v>
      </c>
      <c r="AM16" s="6">
        <v>132184360</v>
      </c>
      <c r="AN16" s="6">
        <v>110267694</v>
      </c>
      <c r="AO16" s="6">
        <v>58035737</v>
      </c>
      <c r="AP16" s="6">
        <v>70893413</v>
      </c>
      <c r="AQ16" s="6">
        <v>38221726</v>
      </c>
      <c r="AR16" s="6">
        <v>33270587</v>
      </c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</row>
    <row r="17" spans="1:168" s="3" customFormat="1" ht="12" x14ac:dyDescent="0.2">
      <c r="A17" s="3" t="s">
        <v>7</v>
      </c>
      <c r="B17" s="6">
        <v>956613831</v>
      </c>
      <c r="C17" s="6">
        <v>941340784</v>
      </c>
      <c r="D17" s="6">
        <v>942888523</v>
      </c>
      <c r="E17" s="6">
        <v>995346237</v>
      </c>
      <c r="F17" s="6">
        <v>919094182</v>
      </c>
      <c r="G17" s="6">
        <v>921373697</v>
      </c>
      <c r="H17" s="6">
        <v>836815818</v>
      </c>
      <c r="I17" s="6">
        <v>787035441</v>
      </c>
      <c r="J17" s="6">
        <v>771185687</v>
      </c>
      <c r="K17" s="6">
        <v>721213297</v>
      </c>
      <c r="L17" s="6">
        <v>673326116</v>
      </c>
      <c r="M17" s="6">
        <v>630670053</v>
      </c>
      <c r="N17" s="6">
        <v>618177484</v>
      </c>
      <c r="O17" s="6">
        <v>603218060</v>
      </c>
      <c r="P17" s="6">
        <v>569967411</v>
      </c>
      <c r="Q17" s="6">
        <v>542753987</v>
      </c>
      <c r="R17" s="6">
        <v>499370298</v>
      </c>
      <c r="S17" s="6">
        <v>476264923</v>
      </c>
      <c r="T17" s="6">
        <v>468326556</v>
      </c>
      <c r="U17" s="6">
        <v>428928965</v>
      </c>
      <c r="V17" s="6">
        <v>403094574</v>
      </c>
      <c r="W17" s="6">
        <v>399591120</v>
      </c>
      <c r="X17" s="6">
        <v>376363425</v>
      </c>
      <c r="Y17" s="6">
        <v>365834761</v>
      </c>
      <c r="Z17" s="6">
        <v>403044290</v>
      </c>
      <c r="AA17" s="6">
        <v>447152546</v>
      </c>
      <c r="AB17" s="6">
        <v>575013407</v>
      </c>
      <c r="AC17" s="6">
        <v>698382291</v>
      </c>
      <c r="AD17" s="6">
        <v>703473297</v>
      </c>
      <c r="AE17" s="6">
        <v>703817054</v>
      </c>
      <c r="AF17" s="6">
        <v>707656854</v>
      </c>
      <c r="AG17" s="6">
        <v>717905282</v>
      </c>
      <c r="AH17" s="6">
        <v>684725212</v>
      </c>
      <c r="AI17" s="6">
        <v>650686645</v>
      </c>
      <c r="AJ17" s="6">
        <v>584211979</v>
      </c>
      <c r="AK17" s="6">
        <v>524889509</v>
      </c>
      <c r="AL17" s="6">
        <v>476821351</v>
      </c>
      <c r="AM17" s="6">
        <v>434830982</v>
      </c>
      <c r="AN17" s="6">
        <v>388722704</v>
      </c>
      <c r="AO17" s="6">
        <v>334442408</v>
      </c>
      <c r="AP17" s="6">
        <v>281507195</v>
      </c>
      <c r="AQ17" s="6">
        <v>241488807</v>
      </c>
      <c r="AR17" s="6">
        <v>218814717</v>
      </c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</row>
    <row r="18" spans="1:168" s="3" customFormat="1" ht="12" x14ac:dyDescent="0.2">
      <c r="A18" s="3" t="s">
        <v>8</v>
      </c>
      <c r="B18" s="6">
        <v>1918386908</v>
      </c>
      <c r="C18" s="6">
        <v>1058480218</v>
      </c>
      <c r="D18" s="6">
        <v>1140135691</v>
      </c>
      <c r="E18" s="6">
        <v>1563387866</v>
      </c>
      <c r="F18" s="6">
        <v>1426868991</v>
      </c>
      <c r="G18" s="6">
        <v>1418683372</v>
      </c>
      <c r="H18" s="6">
        <v>1788182063</v>
      </c>
      <c r="I18" s="6">
        <v>1772193490</v>
      </c>
      <c r="J18" s="6">
        <v>1530167012</v>
      </c>
      <c r="K18" s="6">
        <v>1096431375</v>
      </c>
      <c r="L18" s="6">
        <v>917652538</v>
      </c>
      <c r="M18" s="6">
        <v>798976883</v>
      </c>
      <c r="N18" s="6">
        <v>616156839</v>
      </c>
      <c r="O18" s="6">
        <v>746522113</v>
      </c>
      <c r="P18" s="6">
        <v>1416913219</v>
      </c>
      <c r="Q18" s="6">
        <v>1726232218</v>
      </c>
      <c r="R18" s="6">
        <v>1305501520</v>
      </c>
      <c r="S18" s="6">
        <v>1062326390</v>
      </c>
      <c r="T18" s="6">
        <v>775553934</v>
      </c>
      <c r="U18" s="6">
        <v>518699708</v>
      </c>
      <c r="V18" s="6">
        <v>428994884</v>
      </c>
      <c r="W18" s="6">
        <v>479707796</v>
      </c>
      <c r="X18" s="6">
        <v>486835321</v>
      </c>
      <c r="Y18" s="6">
        <v>427918205</v>
      </c>
      <c r="Z18" s="6">
        <v>290689023</v>
      </c>
      <c r="AA18" s="6">
        <v>219612156</v>
      </c>
      <c r="AB18" s="6">
        <v>180055377</v>
      </c>
      <c r="AC18" s="6">
        <v>172656011</v>
      </c>
      <c r="AD18" s="6">
        <v>154032898</v>
      </c>
      <c r="AE18" s="6">
        <v>141622935</v>
      </c>
      <c r="AF18" s="6">
        <v>130659120</v>
      </c>
      <c r="AG18" s="6">
        <v>147156558</v>
      </c>
      <c r="AH18" s="6">
        <v>215213310</v>
      </c>
      <c r="AI18" s="6">
        <v>206896262</v>
      </c>
      <c r="AJ18" s="6">
        <v>215653684</v>
      </c>
      <c r="AK18" s="6">
        <v>245339898</v>
      </c>
      <c r="AL18" s="6">
        <v>151053789</v>
      </c>
      <c r="AM18" s="6">
        <v>146955308</v>
      </c>
      <c r="AN18" s="6">
        <v>106809812</v>
      </c>
      <c r="AO18" s="6">
        <v>69584143</v>
      </c>
      <c r="AP18" s="6">
        <v>59904190</v>
      </c>
      <c r="AQ18" s="6">
        <v>41935087</v>
      </c>
      <c r="AR18" s="6">
        <v>36484219</v>
      </c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</row>
    <row r="19" spans="1:168" s="3" customFormat="1" ht="12" x14ac:dyDescent="0.2">
      <c r="A19" s="3" t="s">
        <v>9</v>
      </c>
      <c r="B19" s="6">
        <v>1599877936</v>
      </c>
      <c r="C19" s="6">
        <f>22206165+62370101+33639811+850583+187601117+362901630+550062713+106424443+20596363+244399+6542789-58392501+642563+544882+105421169</f>
        <v>1401656227</v>
      </c>
      <c r="D19" s="6">
        <f>25745701+63736563+27952137+1137754+370877190+(3259365048-1140135691-942888523)+83086770</f>
        <v>1748876949</v>
      </c>
      <c r="E19" s="6">
        <f>1885687850-178398747</f>
        <v>1707289103</v>
      </c>
      <c r="F19" s="6">
        <v>1662946727</v>
      </c>
      <c r="G19" s="6">
        <v>1673169252</v>
      </c>
      <c r="H19" s="6">
        <v>1589396358</v>
      </c>
      <c r="I19" s="6">
        <v>1600221424</v>
      </c>
      <c r="J19" s="6">
        <v>1554942142</v>
      </c>
      <c r="K19" s="6">
        <v>1517821773</v>
      </c>
      <c r="L19" s="6">
        <v>1487386386</v>
      </c>
      <c r="M19" s="6">
        <v>1471404522</v>
      </c>
      <c r="N19" s="6">
        <v>1383130134</v>
      </c>
      <c r="O19" s="6">
        <v>1356459513</v>
      </c>
      <c r="P19" s="6">
        <v>1324318360</v>
      </c>
      <c r="Q19" s="6">
        <v>1278493008</v>
      </c>
      <c r="R19" s="6">
        <v>1272346073</v>
      </c>
      <c r="S19" s="7">
        <v>1218492592</v>
      </c>
      <c r="T19" s="7">
        <v>1127033204</v>
      </c>
      <c r="U19" s="7">
        <v>1013901709</v>
      </c>
      <c r="V19" s="7">
        <v>880437866</v>
      </c>
      <c r="W19" s="7">
        <v>903098763</v>
      </c>
      <c r="X19" s="7">
        <v>946897472</v>
      </c>
      <c r="Y19" s="7">
        <v>892938651</v>
      </c>
      <c r="Z19" s="7">
        <v>906006113</v>
      </c>
      <c r="AA19" s="7">
        <v>885705784</v>
      </c>
      <c r="AB19" s="7">
        <v>910435333</v>
      </c>
      <c r="AC19" s="7">
        <v>778468234</v>
      </c>
      <c r="AD19" s="7">
        <v>813643880</v>
      </c>
      <c r="AE19" s="7">
        <v>814074259</v>
      </c>
      <c r="AF19" s="7">
        <v>820406117</v>
      </c>
      <c r="AG19" s="7">
        <v>700089980</v>
      </c>
      <c r="AH19" s="7">
        <v>773905359</v>
      </c>
      <c r="AI19" s="7">
        <v>660091813</v>
      </c>
      <c r="AJ19" s="7">
        <v>671763879</v>
      </c>
      <c r="AK19" s="7">
        <v>693214635</v>
      </c>
      <c r="AL19" s="7">
        <v>626414874</v>
      </c>
      <c r="AM19" s="7">
        <v>616086220</v>
      </c>
      <c r="AN19" s="7">
        <v>540695459</v>
      </c>
      <c r="AO19" s="7">
        <v>592341295</v>
      </c>
      <c r="AP19" s="7">
        <v>590667296</v>
      </c>
      <c r="AQ19" s="7">
        <v>693571753</v>
      </c>
      <c r="AR19" s="7">
        <v>632364786</v>
      </c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</row>
    <row r="20" spans="1:168" s="9" customFormat="1" ht="12" x14ac:dyDescent="0.2">
      <c r="A20" s="9" t="s">
        <v>49</v>
      </c>
      <c r="B20" s="21">
        <f>SUM(B10:B19)+B6</f>
        <v>69596880033</v>
      </c>
      <c r="C20" s="21">
        <f>SUM(C10:C19)+C6</f>
        <v>65533867577</v>
      </c>
      <c r="D20" s="21">
        <f t="shared" ref="D20:I20" si="1">SUM(D10:D19)+D6</f>
        <v>63089671878</v>
      </c>
      <c r="E20" s="21">
        <f t="shared" si="1"/>
        <v>61493500402</v>
      </c>
      <c r="F20" s="21">
        <f t="shared" si="1"/>
        <v>59103947447</v>
      </c>
      <c r="G20" s="21">
        <f t="shared" si="1"/>
        <v>54662405259</v>
      </c>
      <c r="H20" s="21">
        <f t="shared" si="1"/>
        <v>53620648929</v>
      </c>
      <c r="I20" s="21">
        <f t="shared" si="1"/>
        <v>51941340820</v>
      </c>
      <c r="J20" s="21">
        <f t="shared" ref="J20:AR20" si="2">SUM(J10:J19)+J6</f>
        <v>48375410993</v>
      </c>
      <c r="K20" s="21">
        <f t="shared" si="2"/>
        <v>45721783424</v>
      </c>
      <c r="L20" s="21">
        <f t="shared" si="2"/>
        <v>42111386757</v>
      </c>
      <c r="M20" s="21">
        <f t="shared" si="2"/>
        <v>40349804963</v>
      </c>
      <c r="N20" s="21">
        <f t="shared" si="2"/>
        <v>37200972405</v>
      </c>
      <c r="O20" s="21">
        <f t="shared" si="2"/>
        <v>35872574713</v>
      </c>
      <c r="P20" s="21">
        <f t="shared" si="2"/>
        <v>38600529741</v>
      </c>
      <c r="Q20" s="21">
        <f t="shared" si="2"/>
        <v>37841862169</v>
      </c>
      <c r="R20" s="21">
        <f t="shared" si="2"/>
        <v>34211187302</v>
      </c>
      <c r="S20" s="21">
        <f t="shared" si="2"/>
        <v>30865636217</v>
      </c>
      <c r="T20" s="21">
        <f t="shared" si="2"/>
        <v>28143954164</v>
      </c>
      <c r="U20" s="21">
        <f t="shared" si="2"/>
        <v>23340478893</v>
      </c>
      <c r="V20" s="21">
        <f t="shared" si="2"/>
        <v>21696229705</v>
      </c>
      <c r="W20" s="21">
        <f t="shared" si="2"/>
        <v>23177134021</v>
      </c>
      <c r="X20" s="21">
        <f t="shared" si="2"/>
        <v>22229305887</v>
      </c>
      <c r="Y20" s="21">
        <f t="shared" si="2"/>
        <v>21258255807</v>
      </c>
      <c r="Z20" s="21">
        <f t="shared" si="2"/>
        <v>20378520489</v>
      </c>
      <c r="AA20" s="21">
        <f t="shared" si="2"/>
        <v>19267627956</v>
      </c>
      <c r="AB20" s="21">
        <f t="shared" si="2"/>
        <v>18114092926</v>
      </c>
      <c r="AC20" s="21">
        <f t="shared" si="2"/>
        <v>17685240084</v>
      </c>
      <c r="AD20" s="21">
        <f t="shared" si="2"/>
        <v>18114578262</v>
      </c>
      <c r="AE20" s="21">
        <f t="shared" si="2"/>
        <v>17620856955</v>
      </c>
      <c r="AF20" s="21">
        <f t="shared" si="2"/>
        <v>17048943997</v>
      </c>
      <c r="AG20" s="21">
        <f t="shared" si="2"/>
        <v>15856640792</v>
      </c>
      <c r="AH20" s="21">
        <f t="shared" si="2"/>
        <v>15014820756</v>
      </c>
      <c r="AI20" s="21">
        <f t="shared" si="2"/>
        <v>14353026949</v>
      </c>
      <c r="AJ20" s="21">
        <f t="shared" si="2"/>
        <v>13271161572</v>
      </c>
      <c r="AK20" s="21">
        <f t="shared" si="2"/>
        <v>12677256743</v>
      </c>
      <c r="AL20" s="21">
        <f t="shared" si="2"/>
        <v>11194582129</v>
      </c>
      <c r="AM20" s="21">
        <f t="shared" si="2"/>
        <v>10538139764</v>
      </c>
      <c r="AN20" s="21">
        <f t="shared" si="2"/>
        <v>9529519524</v>
      </c>
      <c r="AO20" s="21">
        <f t="shared" si="2"/>
        <v>8706447516</v>
      </c>
      <c r="AP20" s="21">
        <f t="shared" si="2"/>
        <v>8206672842</v>
      </c>
      <c r="AQ20" s="21">
        <f t="shared" si="2"/>
        <v>7649311674</v>
      </c>
      <c r="AR20" s="21">
        <f t="shared" si="2"/>
        <v>6959452005</v>
      </c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</row>
    <row r="21" spans="1:168" s="3" customFormat="1" ht="12" x14ac:dyDescent="0.2"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</row>
    <row r="22" spans="1:168" s="3" customFormat="1" ht="12" x14ac:dyDescent="0.2">
      <c r="A22" s="3" t="s">
        <v>48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</row>
    <row r="23" spans="1:168" s="17" customFormat="1" ht="12" x14ac:dyDescent="0.2">
      <c r="A23" s="23" t="s">
        <v>46</v>
      </c>
      <c r="B23" s="6">
        <v>849741872</v>
      </c>
      <c r="C23" s="6">
        <v>862563265</v>
      </c>
      <c r="D23" s="6">
        <v>951448932</v>
      </c>
      <c r="E23" s="6">
        <v>1030693541</v>
      </c>
      <c r="F23" s="6">
        <v>1026586909</v>
      </c>
      <c r="G23" s="6">
        <v>1032730553</v>
      </c>
      <c r="H23" s="6">
        <v>1000531265</v>
      </c>
      <c r="I23" s="6">
        <v>973755689</v>
      </c>
      <c r="J23" s="6">
        <v>950834492</v>
      </c>
      <c r="K23" s="6">
        <v>871676110</v>
      </c>
      <c r="L23" s="6">
        <v>850005331</v>
      </c>
      <c r="M23" s="6">
        <v>776040779</v>
      </c>
      <c r="N23" s="6">
        <v>745949070</v>
      </c>
      <c r="O23" s="6">
        <v>687059675</v>
      </c>
      <c r="P23" s="6">
        <v>638213563</v>
      </c>
      <c r="Q23" s="6">
        <v>613161707</v>
      </c>
      <c r="R23" s="6">
        <v>611315742</v>
      </c>
      <c r="S23" s="17">
        <v>613905119</v>
      </c>
      <c r="T23" s="17">
        <v>592268690</v>
      </c>
      <c r="U23" s="17">
        <v>500602005</v>
      </c>
      <c r="V23" s="17">
        <v>461181867</v>
      </c>
      <c r="W23" s="17">
        <v>439186641</v>
      </c>
      <c r="X23" s="17">
        <v>438996001</v>
      </c>
      <c r="Y23" s="17">
        <v>439757033</v>
      </c>
      <c r="Z23" s="17">
        <v>434713411</v>
      </c>
      <c r="AA23" s="17">
        <v>428221539</v>
      </c>
      <c r="AB23" s="17">
        <v>415397140</v>
      </c>
      <c r="AC23" s="17">
        <v>396078734</v>
      </c>
      <c r="AD23" s="17">
        <v>388869260</v>
      </c>
      <c r="AE23" s="17">
        <v>396878018</v>
      </c>
      <c r="AF23" s="17">
        <v>368729070</v>
      </c>
      <c r="AG23" s="17">
        <v>336585323</v>
      </c>
      <c r="AH23" s="17">
        <v>298444916</v>
      </c>
      <c r="AI23" s="17">
        <v>285805592</v>
      </c>
      <c r="AJ23" s="17">
        <v>253065923</v>
      </c>
      <c r="AK23" s="17">
        <v>241411724</v>
      </c>
      <c r="AL23" s="17">
        <v>222153122</v>
      </c>
      <c r="AM23" s="17">
        <v>205966632</v>
      </c>
      <c r="AN23" s="17">
        <v>192643905</v>
      </c>
      <c r="AO23" s="17">
        <v>176493615</v>
      </c>
      <c r="AP23" s="17">
        <v>251975091</v>
      </c>
      <c r="AQ23" s="17">
        <v>245455185</v>
      </c>
      <c r="AR23" s="17">
        <v>245258335</v>
      </c>
    </row>
    <row r="24" spans="1:168" s="17" customFormat="1" ht="12" x14ac:dyDescent="0.2">
      <c r="A24" s="23" t="s">
        <v>44</v>
      </c>
      <c r="B24" s="6">
        <v>1574863807</v>
      </c>
      <c r="C24" s="6">
        <v>1687272896</v>
      </c>
      <c r="D24" s="6">
        <v>1614829274</v>
      </c>
      <c r="E24" s="6">
        <v>1469601004</v>
      </c>
      <c r="F24" s="6">
        <v>1389953992</v>
      </c>
      <c r="G24" s="6">
        <v>1385445635</v>
      </c>
      <c r="H24" s="6">
        <v>1297293761</v>
      </c>
      <c r="I24" s="6">
        <v>1439414736</v>
      </c>
      <c r="J24" s="6">
        <v>1490549917</v>
      </c>
      <c r="K24" s="6">
        <v>1361054591</v>
      </c>
      <c r="L24" s="6">
        <v>1373037802</v>
      </c>
      <c r="M24" s="6">
        <v>1294532700</v>
      </c>
      <c r="N24" s="6">
        <v>1539845240</v>
      </c>
      <c r="O24" s="6">
        <v>1283505261</v>
      </c>
      <c r="P24" s="6">
        <v>1202190064</v>
      </c>
      <c r="Q24" s="6">
        <v>1063873430</v>
      </c>
      <c r="R24" s="6">
        <v>989545265</v>
      </c>
      <c r="S24" s="17">
        <v>899324043</v>
      </c>
      <c r="T24" s="17">
        <v>884744982</v>
      </c>
      <c r="U24" s="17">
        <v>846351747</v>
      </c>
      <c r="V24" s="17">
        <v>857906603</v>
      </c>
      <c r="W24" s="17">
        <v>842524943</v>
      </c>
      <c r="X24" s="17">
        <v>801255118</v>
      </c>
      <c r="Y24" s="17">
        <v>777651962</v>
      </c>
      <c r="Z24" s="17">
        <v>822800164</v>
      </c>
      <c r="AA24" s="17">
        <v>775318258</v>
      </c>
      <c r="AB24" s="17">
        <v>730963206</v>
      </c>
      <c r="AC24" s="17">
        <v>738561386</v>
      </c>
      <c r="AD24" s="17">
        <v>717845663</v>
      </c>
      <c r="AE24" s="17">
        <v>709121849</v>
      </c>
      <c r="AF24" s="17">
        <v>644123974</v>
      </c>
      <c r="AG24" s="17">
        <v>596377769</v>
      </c>
      <c r="AH24" s="17">
        <v>571376190</v>
      </c>
      <c r="AI24" s="17">
        <v>545632243</v>
      </c>
      <c r="AJ24" s="17">
        <v>434646524</v>
      </c>
      <c r="AK24" s="17">
        <v>437755375</v>
      </c>
      <c r="AL24" s="17">
        <v>445588116</v>
      </c>
      <c r="AM24" s="17">
        <v>378209286</v>
      </c>
      <c r="AN24" s="17">
        <v>344837391</v>
      </c>
      <c r="AO24" s="17">
        <v>319227133</v>
      </c>
      <c r="AP24" s="17">
        <v>264582975</v>
      </c>
      <c r="AQ24" s="17">
        <v>261758831</v>
      </c>
      <c r="AR24" s="17">
        <v>233834623</v>
      </c>
    </row>
    <row r="25" spans="1:168" s="17" customFormat="1" ht="12" x14ac:dyDescent="0.2">
      <c r="A25" s="23" t="s">
        <v>45</v>
      </c>
      <c r="B25" s="6">
        <v>23143752</v>
      </c>
      <c r="C25" s="6">
        <v>14088111</v>
      </c>
      <c r="D25" s="6">
        <v>30729252</v>
      </c>
      <c r="E25" s="6">
        <v>27853537</v>
      </c>
      <c r="F25" s="6">
        <v>34651600</v>
      </c>
      <c r="G25" s="6">
        <v>40384402</v>
      </c>
      <c r="H25" s="6">
        <v>47412604</v>
      </c>
      <c r="I25" s="6">
        <v>48131442</v>
      </c>
      <c r="J25" s="6">
        <v>33635366</v>
      </c>
      <c r="K25" s="6">
        <v>42279782</v>
      </c>
      <c r="L25" s="6">
        <v>24201047</v>
      </c>
      <c r="M25" s="6">
        <v>20705165</v>
      </c>
      <c r="N25" s="6">
        <v>18801556</v>
      </c>
      <c r="O25" s="6">
        <v>18925020</v>
      </c>
      <c r="P25" s="6">
        <v>28661056</v>
      </c>
      <c r="Q25" s="6">
        <v>32441076</v>
      </c>
      <c r="R25" s="6">
        <v>26908883</v>
      </c>
      <c r="S25" s="17">
        <v>22449018</v>
      </c>
      <c r="T25" s="17">
        <v>18147761</v>
      </c>
      <c r="U25" s="17">
        <v>25864532</v>
      </c>
      <c r="V25" s="17">
        <v>24411248</v>
      </c>
      <c r="W25" s="17">
        <v>25310842</v>
      </c>
      <c r="X25" s="17">
        <v>21339297</v>
      </c>
      <c r="Y25" s="17">
        <v>21503890</v>
      </c>
      <c r="Z25" s="17">
        <v>12552274</v>
      </c>
      <c r="AA25" s="17">
        <v>17581673</v>
      </c>
      <c r="AB25" s="17">
        <v>27356895</v>
      </c>
      <c r="AC25" s="17">
        <v>36789584</v>
      </c>
      <c r="AD25" s="17">
        <v>37145978</v>
      </c>
      <c r="AE25" s="17">
        <v>36406300</v>
      </c>
      <c r="AF25" s="17">
        <v>23877517</v>
      </c>
      <c r="AG25" s="17">
        <v>31596227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1468</v>
      </c>
      <c r="AN25" s="17">
        <v>2100</v>
      </c>
      <c r="AO25" s="17">
        <v>0</v>
      </c>
      <c r="AP25" s="17">
        <v>0</v>
      </c>
      <c r="AQ25" s="17">
        <v>0</v>
      </c>
      <c r="AR25" s="17">
        <v>0</v>
      </c>
    </row>
    <row r="26" spans="1:168" s="17" customFormat="1" ht="12" x14ac:dyDescent="0.2">
      <c r="A26" s="23" t="s">
        <v>43</v>
      </c>
      <c r="B26" s="6">
        <v>249019944</v>
      </c>
      <c r="C26" s="6">
        <v>233534438</v>
      </c>
      <c r="D26" s="6">
        <v>258430098</v>
      </c>
      <c r="E26" s="6">
        <v>273141348</v>
      </c>
      <c r="F26" s="6">
        <v>260504490</v>
      </c>
      <c r="G26" s="6">
        <v>252867398</v>
      </c>
      <c r="H26" s="6">
        <v>279118973</v>
      </c>
      <c r="I26" s="6">
        <v>283835408</v>
      </c>
      <c r="J26" s="6">
        <v>311440609</v>
      </c>
      <c r="K26" s="6">
        <v>296753077</v>
      </c>
      <c r="L26" s="6">
        <v>291224573</v>
      </c>
      <c r="M26" s="6">
        <v>253402960</v>
      </c>
      <c r="N26" s="6">
        <v>234388088</v>
      </c>
      <c r="O26" s="6">
        <v>255433694</v>
      </c>
      <c r="P26" s="6">
        <v>256804942</v>
      </c>
      <c r="Q26" s="6">
        <v>211276335</v>
      </c>
      <c r="R26" s="6">
        <v>209189168</v>
      </c>
      <c r="S26" s="17">
        <v>943694277</v>
      </c>
      <c r="T26" s="17">
        <v>107737927</v>
      </c>
      <c r="U26" s="17">
        <v>108564275</v>
      </c>
      <c r="V26" s="17">
        <v>114893687</v>
      </c>
      <c r="W26" s="17">
        <v>153869253</v>
      </c>
      <c r="X26" s="17">
        <v>138916302</v>
      </c>
      <c r="Y26" s="17">
        <v>114250982</v>
      </c>
      <c r="Z26" s="17">
        <v>151388797</v>
      </c>
      <c r="AA26" s="17">
        <v>142962168</v>
      </c>
      <c r="AB26" s="17">
        <v>138722981</v>
      </c>
      <c r="AC26" s="17">
        <v>126530545</v>
      </c>
      <c r="AD26" s="17">
        <v>132811512</v>
      </c>
      <c r="AE26" s="17">
        <v>161762840</v>
      </c>
      <c r="AF26" s="17">
        <v>157866384</v>
      </c>
      <c r="AG26" s="17">
        <v>169527095</v>
      </c>
      <c r="AH26" s="17">
        <v>207412872</v>
      </c>
      <c r="AI26" s="17">
        <v>187328319</v>
      </c>
      <c r="AJ26" s="17">
        <v>202431161</v>
      </c>
      <c r="AK26" s="17">
        <v>188429775</v>
      </c>
      <c r="AL26" s="17">
        <v>180924441</v>
      </c>
      <c r="AM26" s="17">
        <v>140749430</v>
      </c>
      <c r="AN26" s="17">
        <v>114344820</v>
      </c>
      <c r="AO26" s="17">
        <v>113513166</v>
      </c>
      <c r="AP26" s="17">
        <v>91156330</v>
      </c>
      <c r="AQ26" s="17">
        <v>84865062</v>
      </c>
      <c r="AR26" s="17">
        <v>75713783</v>
      </c>
    </row>
    <row r="27" spans="1:168" s="17" customFormat="1" ht="12" x14ac:dyDescent="0.2">
      <c r="A27" s="23" t="s">
        <v>34</v>
      </c>
      <c r="B27" s="6">
        <v>67942422</v>
      </c>
      <c r="C27" s="6">
        <v>63863243</v>
      </c>
      <c r="D27" s="6">
        <v>74659587</v>
      </c>
      <c r="E27" s="6">
        <v>85139012</v>
      </c>
      <c r="F27" s="6">
        <v>91433178</v>
      </c>
      <c r="G27" s="6">
        <v>102914556</v>
      </c>
      <c r="H27" s="6">
        <v>90591940</v>
      </c>
      <c r="I27" s="6">
        <v>81457616</v>
      </c>
      <c r="J27" s="6">
        <v>80081809</v>
      </c>
      <c r="K27" s="6">
        <v>64696291</v>
      </c>
      <c r="L27" s="6">
        <v>64115887</v>
      </c>
      <c r="M27" s="6">
        <v>57026510</v>
      </c>
      <c r="N27" s="6">
        <v>56306143</v>
      </c>
      <c r="O27" s="6">
        <v>49436316</v>
      </c>
      <c r="P27" s="6">
        <v>52805445</v>
      </c>
      <c r="Q27" s="6">
        <v>45568031</v>
      </c>
      <c r="R27" s="6">
        <v>50221161</v>
      </c>
      <c r="S27" s="17">
        <v>47050442</v>
      </c>
      <c r="T27" s="17">
        <v>45006048</v>
      </c>
      <c r="U27" s="17">
        <v>45948389</v>
      </c>
      <c r="V27" s="17">
        <v>46898439</v>
      </c>
      <c r="W27" s="17">
        <v>44784338</v>
      </c>
      <c r="X27" s="17">
        <v>54866151</v>
      </c>
      <c r="Y27" s="17">
        <v>42751424</v>
      </c>
      <c r="Z27" s="17">
        <v>45620453</v>
      </c>
      <c r="AA27" s="17">
        <v>40900138</v>
      </c>
      <c r="AB27" s="17">
        <v>38205824</v>
      </c>
      <c r="AC27" s="17">
        <v>40544017</v>
      </c>
      <c r="AD27" s="17">
        <v>39521650</v>
      </c>
      <c r="AE27" s="17">
        <v>39031175</v>
      </c>
      <c r="AF27" s="17">
        <v>37669463</v>
      </c>
      <c r="AG27" s="17">
        <v>30839675</v>
      </c>
      <c r="AH27" s="17">
        <v>32469938</v>
      </c>
      <c r="AI27" s="17">
        <v>22893785</v>
      </c>
      <c r="AJ27" s="17">
        <v>28991401</v>
      </c>
      <c r="AK27" s="17">
        <v>17705638</v>
      </c>
      <c r="AL27" s="17">
        <v>22221163</v>
      </c>
      <c r="AM27" s="17">
        <v>18040733</v>
      </c>
      <c r="AN27" s="17">
        <v>10010801</v>
      </c>
      <c r="AO27" s="17">
        <v>7122166</v>
      </c>
      <c r="AP27" s="17">
        <v>11312665</v>
      </c>
      <c r="AQ27" s="17">
        <v>5266919</v>
      </c>
      <c r="AR27" s="17">
        <v>7534626</v>
      </c>
    </row>
    <row r="28" spans="1:168" s="17" customFormat="1" ht="12" x14ac:dyDescent="0.2">
      <c r="A28" s="23" t="s">
        <v>35</v>
      </c>
      <c r="B28" s="6">
        <v>294603761</v>
      </c>
      <c r="C28" s="6">
        <v>265188387</v>
      </c>
      <c r="D28" s="6">
        <v>297110396</v>
      </c>
      <c r="E28" s="6">
        <v>356560762</v>
      </c>
      <c r="F28" s="6">
        <v>310314105</v>
      </c>
      <c r="G28" s="6">
        <v>288628383</v>
      </c>
      <c r="H28" s="6">
        <v>285909263</v>
      </c>
      <c r="I28" s="6">
        <v>277378443</v>
      </c>
      <c r="J28" s="6">
        <v>233044029</v>
      </c>
      <c r="K28" s="6">
        <v>204191185</v>
      </c>
      <c r="L28" s="6">
        <v>190357809</v>
      </c>
      <c r="M28" s="6">
        <v>160422341</v>
      </c>
      <c r="N28" s="6">
        <v>140418651</v>
      </c>
      <c r="O28" s="6">
        <v>151233655</v>
      </c>
      <c r="P28" s="6">
        <v>160790769</v>
      </c>
      <c r="Q28" s="6">
        <v>146683095</v>
      </c>
      <c r="R28" s="6">
        <v>136475363</v>
      </c>
      <c r="S28" s="17">
        <v>121897449</v>
      </c>
      <c r="T28" s="17">
        <v>106682993</v>
      </c>
      <c r="U28" s="17">
        <v>99311638</v>
      </c>
      <c r="V28" s="17">
        <v>94572317</v>
      </c>
      <c r="W28" s="17">
        <v>97192528</v>
      </c>
      <c r="X28" s="17">
        <v>93117327</v>
      </c>
      <c r="Y28" s="17">
        <v>87500550</v>
      </c>
      <c r="Z28" s="17">
        <v>84172827</v>
      </c>
      <c r="AA28" s="17">
        <v>72183547</v>
      </c>
      <c r="AB28" s="17">
        <v>71814893</v>
      </c>
      <c r="AC28" s="17">
        <v>70372033</v>
      </c>
      <c r="AD28" s="17">
        <v>65656063</v>
      </c>
      <c r="AE28" s="17">
        <v>68277711</v>
      </c>
      <c r="AF28" s="17">
        <v>69068017</v>
      </c>
      <c r="AG28" s="17">
        <v>65826363</v>
      </c>
      <c r="AH28" s="17">
        <v>66705182</v>
      </c>
      <c r="AI28" s="17">
        <v>63135879</v>
      </c>
      <c r="AJ28" s="17">
        <v>53952719</v>
      </c>
      <c r="AK28" s="17">
        <v>42262156</v>
      </c>
      <c r="AL28" s="17">
        <v>37979062</v>
      </c>
      <c r="AM28" s="17">
        <v>34413135</v>
      </c>
      <c r="AN28" s="17">
        <v>26178284</v>
      </c>
      <c r="AO28" s="17">
        <v>24866189</v>
      </c>
      <c r="AP28" s="17">
        <v>23666607</v>
      </c>
      <c r="AQ28" s="17">
        <v>19199933</v>
      </c>
      <c r="AR28" s="17">
        <v>17747049</v>
      </c>
    </row>
    <row r="29" spans="1:168" s="17" customFormat="1" ht="12" x14ac:dyDescent="0.2">
      <c r="A29" s="23" t="s">
        <v>36</v>
      </c>
      <c r="B29" s="6">
        <v>288655813</v>
      </c>
      <c r="C29" s="6">
        <v>296094616</v>
      </c>
      <c r="D29" s="6">
        <v>327638221</v>
      </c>
      <c r="E29" s="6">
        <v>360649839</v>
      </c>
      <c r="F29" s="6">
        <v>373794739</v>
      </c>
      <c r="G29" s="6">
        <v>378637665</v>
      </c>
      <c r="H29" s="6">
        <v>352041319</v>
      </c>
      <c r="I29" s="6">
        <v>344171875</v>
      </c>
      <c r="J29" s="6">
        <v>334706809</v>
      </c>
      <c r="K29" s="6">
        <v>323702572</v>
      </c>
      <c r="L29" s="6">
        <v>328780181</v>
      </c>
      <c r="M29" s="6">
        <v>307221081</v>
      </c>
      <c r="N29" s="6">
        <v>290716602</v>
      </c>
      <c r="O29" s="6">
        <v>291968860</v>
      </c>
      <c r="P29" s="6">
        <v>288634450</v>
      </c>
      <c r="Q29" s="6">
        <v>277775550</v>
      </c>
      <c r="R29" s="6">
        <v>231198361</v>
      </c>
      <c r="S29" s="17">
        <v>226241718</v>
      </c>
      <c r="T29" s="17">
        <v>222693971</v>
      </c>
      <c r="U29" s="17">
        <v>212102652</v>
      </c>
      <c r="V29" s="17">
        <v>214228220</v>
      </c>
      <c r="W29" s="17">
        <v>196264413</v>
      </c>
      <c r="X29" s="17">
        <v>180942893</v>
      </c>
      <c r="Y29" s="17">
        <v>161225367</v>
      </c>
      <c r="Z29" s="17">
        <v>142714719</v>
      </c>
      <c r="AA29" s="17">
        <v>132209512</v>
      </c>
      <c r="AB29" s="17">
        <v>127198224</v>
      </c>
      <c r="AC29" s="17">
        <v>111609667</v>
      </c>
      <c r="AD29" s="17">
        <v>119968267</v>
      </c>
      <c r="AE29" s="17">
        <v>105406168</v>
      </c>
      <c r="AF29" s="17">
        <v>102896888</v>
      </c>
      <c r="AG29" s="17">
        <v>104129075</v>
      </c>
      <c r="AH29" s="17">
        <v>90216951</v>
      </c>
      <c r="AI29" s="17">
        <v>106587656</v>
      </c>
      <c r="AJ29" s="17">
        <v>147828947</v>
      </c>
      <c r="AK29" s="17">
        <v>116904428</v>
      </c>
      <c r="AL29" s="17">
        <v>88978668</v>
      </c>
      <c r="AM29" s="17">
        <v>91738971</v>
      </c>
      <c r="AN29" s="17">
        <v>63461532</v>
      </c>
      <c r="AO29" s="17">
        <v>55126606</v>
      </c>
      <c r="AP29" s="17">
        <v>51873248</v>
      </c>
      <c r="AQ29" s="17">
        <v>45541995</v>
      </c>
      <c r="AR29" s="17">
        <v>40862102</v>
      </c>
    </row>
    <row r="30" spans="1:168" s="17" customFormat="1" ht="12" x14ac:dyDescent="0.2">
      <c r="A30" s="23" t="s">
        <v>37</v>
      </c>
      <c r="B30" s="6">
        <v>1229072127</v>
      </c>
      <c r="C30" s="6">
        <v>1034804344</v>
      </c>
      <c r="D30" s="6">
        <v>1077292362</v>
      </c>
      <c r="E30" s="6">
        <v>1107440831</v>
      </c>
      <c r="F30" s="6">
        <v>1025910477</v>
      </c>
      <c r="G30" s="6">
        <v>983550527</v>
      </c>
      <c r="H30" s="6">
        <v>992714136</v>
      </c>
      <c r="I30" s="6">
        <v>957006132</v>
      </c>
      <c r="J30" s="6">
        <v>890356170</v>
      </c>
      <c r="K30" s="6">
        <v>811355020</v>
      </c>
      <c r="L30" s="6">
        <v>854676824</v>
      </c>
      <c r="M30" s="6">
        <v>816663629</v>
      </c>
      <c r="N30" s="6">
        <v>828713213</v>
      </c>
      <c r="O30" s="6">
        <v>798055201</v>
      </c>
      <c r="P30" s="6">
        <v>825177440</v>
      </c>
      <c r="Q30" s="6">
        <v>738015719</v>
      </c>
      <c r="R30" s="6">
        <v>717804604</v>
      </c>
      <c r="S30" s="17">
        <v>738364132</v>
      </c>
      <c r="T30" s="17">
        <v>688477011</v>
      </c>
      <c r="U30" s="17">
        <v>543028232</v>
      </c>
      <c r="V30" s="17">
        <v>478604462</v>
      </c>
      <c r="W30" s="17">
        <v>487182245</v>
      </c>
      <c r="X30" s="17">
        <v>462637472</v>
      </c>
      <c r="Y30" s="17">
        <v>470174737</v>
      </c>
      <c r="Z30" s="17">
        <v>463977280</v>
      </c>
      <c r="AA30" s="17">
        <v>482135156</v>
      </c>
      <c r="AB30" s="17">
        <v>413740741</v>
      </c>
      <c r="AC30" s="17">
        <v>410122660</v>
      </c>
      <c r="AD30" s="17">
        <v>361215431</v>
      </c>
      <c r="AE30" s="17">
        <v>370931411</v>
      </c>
      <c r="AF30" s="17">
        <v>397813461</v>
      </c>
      <c r="AG30" s="17">
        <v>358941527</v>
      </c>
      <c r="AH30" s="17">
        <v>301963730</v>
      </c>
      <c r="AI30" s="17">
        <v>287367549</v>
      </c>
      <c r="AJ30" s="17">
        <v>253067933</v>
      </c>
      <c r="AK30" s="17">
        <v>239449739</v>
      </c>
      <c r="AL30" s="17">
        <v>239490304</v>
      </c>
      <c r="AM30" s="17">
        <v>224275354</v>
      </c>
      <c r="AN30" s="17">
        <v>198645840</v>
      </c>
      <c r="AO30" s="17">
        <v>163597779</v>
      </c>
      <c r="AP30" s="17">
        <v>135185995</v>
      </c>
      <c r="AQ30" s="17">
        <v>110753872</v>
      </c>
      <c r="AR30" s="17">
        <v>102524867</v>
      </c>
    </row>
    <row r="31" spans="1:168" s="17" customFormat="1" ht="12" x14ac:dyDescent="0.2">
      <c r="A31" s="23" t="s">
        <v>38</v>
      </c>
      <c r="B31" s="6">
        <v>1406830</v>
      </c>
      <c r="C31" s="6">
        <v>868011</v>
      </c>
      <c r="D31" s="6">
        <v>1872530</v>
      </c>
      <c r="E31" s="6">
        <v>1287051</v>
      </c>
      <c r="F31" s="6">
        <v>1546811</v>
      </c>
      <c r="G31" s="6">
        <v>1305042</v>
      </c>
      <c r="H31" s="6">
        <v>1858726</v>
      </c>
      <c r="I31" s="6">
        <v>2278767</v>
      </c>
      <c r="J31" s="6">
        <v>1826464</v>
      </c>
      <c r="K31" s="6">
        <v>3372225</v>
      </c>
      <c r="L31" s="6">
        <v>3885226</v>
      </c>
      <c r="M31" s="6">
        <v>3431073</v>
      </c>
      <c r="N31" s="6">
        <v>4397214</v>
      </c>
      <c r="O31" s="6">
        <v>4182284</v>
      </c>
      <c r="P31" s="6">
        <v>4476920</v>
      </c>
      <c r="Q31" s="6">
        <v>3355066</v>
      </c>
      <c r="R31" s="6">
        <v>5719639</v>
      </c>
      <c r="S31" s="17">
        <v>7035165</v>
      </c>
      <c r="T31" s="17">
        <v>8756727</v>
      </c>
      <c r="U31" s="17">
        <v>6149235</v>
      </c>
      <c r="V31" s="17">
        <v>6726997</v>
      </c>
      <c r="W31" s="17">
        <v>7522047</v>
      </c>
      <c r="X31" s="17">
        <v>5829907</v>
      </c>
      <c r="Y31" s="17">
        <v>8887769</v>
      </c>
      <c r="Z31" s="17">
        <v>4454135</v>
      </c>
      <c r="AA31" s="17">
        <v>8425013</v>
      </c>
      <c r="AB31" s="17">
        <v>2816457</v>
      </c>
      <c r="AC31" s="17">
        <v>6674609</v>
      </c>
      <c r="AD31" s="17">
        <v>7907044</v>
      </c>
      <c r="AE31" s="17">
        <v>8737958</v>
      </c>
      <c r="AF31" s="17">
        <v>6771044</v>
      </c>
      <c r="AG31" s="17">
        <v>7356050</v>
      </c>
      <c r="AH31" s="17">
        <v>7467584</v>
      </c>
      <c r="AI31" s="17">
        <v>9943769</v>
      </c>
      <c r="AJ31" s="17">
        <v>11573762</v>
      </c>
      <c r="AK31" s="17">
        <v>7028173</v>
      </c>
      <c r="AL31" s="17">
        <v>4481673</v>
      </c>
      <c r="AM31" s="17">
        <v>3016595</v>
      </c>
      <c r="AN31" s="17">
        <v>4825765</v>
      </c>
      <c r="AO31" s="17">
        <v>2473208</v>
      </c>
      <c r="AP31" s="17">
        <v>2841888</v>
      </c>
      <c r="AQ31" s="17">
        <v>2636992</v>
      </c>
      <c r="AR31" s="17">
        <v>2158856</v>
      </c>
    </row>
    <row r="32" spans="1:168" s="17" customFormat="1" ht="12" x14ac:dyDescent="0.2">
      <c r="A32" s="23" t="s">
        <v>39</v>
      </c>
      <c r="B32" s="6">
        <v>16021919</v>
      </c>
      <c r="C32" s="6">
        <v>14742976</v>
      </c>
      <c r="D32" s="6">
        <v>136599204</v>
      </c>
      <c r="E32" s="6">
        <v>225903929</v>
      </c>
      <c r="F32" s="6">
        <v>125352889</v>
      </c>
      <c r="G32" s="6">
        <v>73125057</v>
      </c>
      <c r="H32" s="6">
        <v>78790646</v>
      </c>
      <c r="I32" s="6">
        <v>29888667</v>
      </c>
      <c r="J32" s="6">
        <v>15985270</v>
      </c>
      <c r="K32" s="6">
        <v>16196056</v>
      </c>
      <c r="L32" s="6">
        <v>16220693</v>
      </c>
      <c r="M32" s="6">
        <v>20785637</v>
      </c>
      <c r="N32" s="6">
        <v>22159151</v>
      </c>
      <c r="O32" s="6">
        <v>123902731</v>
      </c>
      <c r="P32" s="6">
        <v>376797671</v>
      </c>
      <c r="Q32" s="6">
        <v>473059551</v>
      </c>
      <c r="R32" s="6">
        <v>362197347</v>
      </c>
      <c r="S32" s="17">
        <v>148823610</v>
      </c>
      <c r="T32" s="17">
        <v>30068033</v>
      </c>
      <c r="U32" s="17">
        <v>43255769</v>
      </c>
      <c r="V32" s="17">
        <v>80559191</v>
      </c>
      <c r="W32" s="17">
        <v>245352939</v>
      </c>
      <c r="X32" s="17">
        <v>194753092</v>
      </c>
      <c r="Y32" s="17">
        <v>182370879</v>
      </c>
      <c r="Z32" s="17">
        <v>199272384</v>
      </c>
      <c r="AA32" s="17">
        <v>160463675</v>
      </c>
      <c r="AB32" s="17">
        <v>112232885</v>
      </c>
      <c r="AC32" s="17">
        <v>94909468</v>
      </c>
      <c r="AD32" s="17">
        <v>82481510</v>
      </c>
      <c r="AE32" s="17">
        <v>87308443</v>
      </c>
      <c r="AF32" s="17">
        <v>132632150</v>
      </c>
      <c r="AG32" s="17">
        <v>166876531</v>
      </c>
      <c r="AH32" s="17">
        <v>194052398</v>
      </c>
      <c r="AI32" s="17">
        <v>194570854</v>
      </c>
      <c r="AJ32" s="17">
        <v>128945851</v>
      </c>
      <c r="AK32" s="17">
        <v>128032771</v>
      </c>
      <c r="AL32" s="17">
        <v>162808241</v>
      </c>
      <c r="AM32" s="17">
        <v>171713079</v>
      </c>
      <c r="AN32" s="17">
        <v>124687402</v>
      </c>
      <c r="AO32" s="17">
        <v>130459303</v>
      </c>
      <c r="AP32" s="17">
        <v>164259197</v>
      </c>
      <c r="AQ32" s="17">
        <v>153464043</v>
      </c>
      <c r="AR32" s="17">
        <v>136533849</v>
      </c>
    </row>
    <row r="33" spans="1:168" s="3" customFormat="1" ht="12" x14ac:dyDescent="0.2">
      <c r="A33" s="23" t="s">
        <v>42</v>
      </c>
      <c r="B33" s="15">
        <v>398281813</v>
      </c>
      <c r="C33" s="15">
        <f>404701753-24061620</f>
        <v>380640133</v>
      </c>
      <c r="D33" s="15">
        <f>439992027-5082251</f>
        <v>434909776</v>
      </c>
      <c r="E33" s="15">
        <f>440500712+112543723</f>
        <v>553044435</v>
      </c>
      <c r="F33" s="20">
        <f>456815500+139427580</f>
        <v>596243080</v>
      </c>
      <c r="G33" s="15">
        <f>557637558+438631303</f>
        <v>996268861</v>
      </c>
      <c r="H33" s="15">
        <f>-772320+586977452</f>
        <v>586205132</v>
      </c>
      <c r="I33" s="15">
        <f>552861388-109972498</f>
        <v>442888890</v>
      </c>
      <c r="J33" s="15">
        <f>620759614-18555892</f>
        <v>602203722</v>
      </c>
      <c r="K33" s="15">
        <f>507199760-59201637</f>
        <v>447998123</v>
      </c>
      <c r="L33" s="15">
        <f>166018370+499408027</f>
        <v>665426397</v>
      </c>
      <c r="M33" s="15">
        <f>513059010-111659299</f>
        <v>401399711</v>
      </c>
      <c r="N33" s="15">
        <v>343000000</v>
      </c>
      <c r="O33" s="15">
        <v>322000000</v>
      </c>
      <c r="P33" s="15">
        <v>438000000</v>
      </c>
      <c r="Q33" s="15">
        <v>-103000000</v>
      </c>
      <c r="R33" s="15">
        <v>-439000000</v>
      </c>
      <c r="S33" s="15">
        <v>545000000</v>
      </c>
      <c r="T33" s="15">
        <v>-27000000</v>
      </c>
      <c r="U33" s="15">
        <v>1637000000</v>
      </c>
      <c r="V33" s="15">
        <v>458000000</v>
      </c>
      <c r="W33" s="15">
        <v>-46000000</v>
      </c>
      <c r="X33" s="15">
        <v>-5000000</v>
      </c>
      <c r="Y33" s="15">
        <v>-39000000</v>
      </c>
      <c r="Z33" s="15">
        <v>-15000000</v>
      </c>
      <c r="AA33" s="15">
        <v>-36000000</v>
      </c>
      <c r="AB33" s="15">
        <v>-14000000</v>
      </c>
      <c r="AC33" s="15">
        <v>7000000</v>
      </c>
      <c r="AD33" s="15">
        <v>77000000</v>
      </c>
      <c r="AE33" s="15">
        <v>3000000</v>
      </c>
      <c r="AF33" s="15">
        <v>-39000000</v>
      </c>
      <c r="AG33" s="15">
        <v>4000000</v>
      </c>
      <c r="AH33" s="15">
        <v>-44000000</v>
      </c>
      <c r="AI33" s="15">
        <v>128000000</v>
      </c>
      <c r="AJ33" s="15">
        <v>45000000</v>
      </c>
      <c r="AK33" s="15">
        <v>18000000</v>
      </c>
      <c r="AL33" s="15">
        <v>35000000</v>
      </c>
      <c r="AM33" s="15">
        <v>24000000</v>
      </c>
      <c r="AN33" s="15">
        <v>25000000</v>
      </c>
      <c r="AO33" s="15">
        <v>26000000</v>
      </c>
      <c r="AP33" s="15">
        <v>29000000</v>
      </c>
      <c r="AQ33" s="15">
        <v>34000000</v>
      </c>
      <c r="AR33" s="15">
        <v>29000000</v>
      </c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</row>
    <row r="34" spans="1:168" s="17" customFormat="1" ht="12" x14ac:dyDescent="0.2">
      <c r="A34" s="23" t="s">
        <v>40</v>
      </c>
      <c r="B34" s="7">
        <v>508948127</v>
      </c>
      <c r="C34" s="7">
        <v>1081817981</v>
      </c>
      <c r="D34" s="7">
        <v>1054078480</v>
      </c>
      <c r="E34" s="16">
        <v>956680878</v>
      </c>
      <c r="F34" s="7">
        <v>270345395</v>
      </c>
      <c r="G34" s="7">
        <v>424217526</v>
      </c>
      <c r="H34" s="7">
        <v>448834545</v>
      </c>
      <c r="I34" s="7">
        <v>1665639991</v>
      </c>
      <c r="J34" s="7">
        <v>1146659581</v>
      </c>
      <c r="K34" s="7">
        <v>545252690</v>
      </c>
      <c r="L34" s="7">
        <v>1133028802</v>
      </c>
      <c r="M34" s="7">
        <v>562542459</v>
      </c>
      <c r="N34" s="7">
        <v>687114136</v>
      </c>
      <c r="O34" s="7">
        <v>817403654</v>
      </c>
      <c r="P34" s="7">
        <v>658299924</v>
      </c>
      <c r="Q34" s="7">
        <v>638099124</v>
      </c>
      <c r="R34" s="7">
        <v>418271596</v>
      </c>
      <c r="S34" s="18">
        <v>673856802</v>
      </c>
      <c r="T34" s="18">
        <v>665045889</v>
      </c>
      <c r="U34" s="18">
        <v>610673357</v>
      </c>
      <c r="V34" s="18">
        <v>997718098</v>
      </c>
      <c r="W34" s="18">
        <v>1084084609</v>
      </c>
      <c r="X34" s="18">
        <v>696339417</v>
      </c>
      <c r="Y34" s="18">
        <v>386695456</v>
      </c>
      <c r="Z34" s="18">
        <v>473954777</v>
      </c>
      <c r="AA34" s="18">
        <v>788133277</v>
      </c>
      <c r="AB34" s="18">
        <v>352055957</v>
      </c>
      <c r="AC34" s="18">
        <v>509390462</v>
      </c>
      <c r="AD34" s="18">
        <v>377864530</v>
      </c>
      <c r="AE34" s="18">
        <v>281280524</v>
      </c>
      <c r="AF34" s="18">
        <v>292527453</v>
      </c>
      <c r="AG34" s="18">
        <v>338169409</v>
      </c>
      <c r="AH34" s="18">
        <v>439109802</v>
      </c>
      <c r="AI34" s="18">
        <v>235655692</v>
      </c>
      <c r="AJ34" s="18">
        <v>172488014</v>
      </c>
      <c r="AK34" s="18">
        <v>137090047</v>
      </c>
      <c r="AL34" s="18">
        <v>128541633</v>
      </c>
      <c r="AM34" s="18">
        <v>123063055</v>
      </c>
      <c r="AN34" s="18">
        <v>109097624</v>
      </c>
      <c r="AO34" s="18">
        <v>183888498</v>
      </c>
      <c r="AP34" s="18">
        <v>90190299</v>
      </c>
      <c r="AQ34" s="18">
        <v>74583586</v>
      </c>
      <c r="AR34" s="18">
        <v>76098454</v>
      </c>
    </row>
    <row r="35" spans="1:168" s="19" customFormat="1" ht="12" x14ac:dyDescent="0.2">
      <c r="A35" s="24" t="s">
        <v>50</v>
      </c>
      <c r="B35" s="21">
        <f t="shared" ref="B35:AR35" si="3">SUM(B23:B34)</f>
        <v>5501702187</v>
      </c>
      <c r="C35" s="21">
        <f t="shared" si="3"/>
        <v>5935478401</v>
      </c>
      <c r="D35" s="21">
        <f t="shared" si="3"/>
        <v>6259598112</v>
      </c>
      <c r="E35" s="21">
        <f t="shared" si="3"/>
        <v>6447996167</v>
      </c>
      <c r="F35" s="21">
        <f t="shared" si="3"/>
        <v>5506637665</v>
      </c>
      <c r="G35" s="21">
        <f t="shared" si="3"/>
        <v>5960075605</v>
      </c>
      <c r="H35" s="21">
        <f t="shared" si="3"/>
        <v>5461302310</v>
      </c>
      <c r="I35" s="21">
        <f t="shared" si="3"/>
        <v>6545847656</v>
      </c>
      <c r="J35" s="21">
        <f t="shared" si="3"/>
        <v>6091324238</v>
      </c>
      <c r="K35" s="21">
        <f t="shared" si="3"/>
        <v>4988527722</v>
      </c>
      <c r="L35" s="21">
        <f t="shared" si="3"/>
        <v>5794960572</v>
      </c>
      <c r="M35" s="21">
        <f t="shared" si="3"/>
        <v>4674174045</v>
      </c>
      <c r="N35" s="21">
        <f t="shared" si="3"/>
        <v>4911809064</v>
      </c>
      <c r="O35" s="21">
        <f t="shared" si="3"/>
        <v>4803106351</v>
      </c>
      <c r="P35" s="21">
        <f t="shared" si="3"/>
        <v>4930852244</v>
      </c>
      <c r="Q35" s="21">
        <f t="shared" si="3"/>
        <v>4140308684</v>
      </c>
      <c r="R35" s="21">
        <f t="shared" si="3"/>
        <v>3319847129</v>
      </c>
      <c r="S35" s="21">
        <f t="shared" si="3"/>
        <v>4987641775</v>
      </c>
      <c r="T35" s="21">
        <f t="shared" si="3"/>
        <v>3342630032</v>
      </c>
      <c r="U35" s="21">
        <f t="shared" si="3"/>
        <v>4678851831</v>
      </c>
      <c r="V35" s="21">
        <f t="shared" si="3"/>
        <v>3835701129</v>
      </c>
      <c r="W35" s="21">
        <f t="shared" si="3"/>
        <v>3577274798</v>
      </c>
      <c r="X35" s="21">
        <f t="shared" si="3"/>
        <v>3083992977</v>
      </c>
      <c r="Y35" s="21">
        <f t="shared" si="3"/>
        <v>2653770049</v>
      </c>
      <c r="Z35" s="21">
        <f t="shared" si="3"/>
        <v>2820621221</v>
      </c>
      <c r="AA35" s="21">
        <f t="shared" si="3"/>
        <v>3012533956</v>
      </c>
      <c r="AB35" s="21">
        <f t="shared" si="3"/>
        <v>2416505203</v>
      </c>
      <c r="AC35" s="21">
        <f t="shared" si="3"/>
        <v>2548583165</v>
      </c>
      <c r="AD35" s="21">
        <f t="shared" si="3"/>
        <v>2408286908</v>
      </c>
      <c r="AE35" s="21">
        <f t="shared" si="3"/>
        <v>2268142397</v>
      </c>
      <c r="AF35" s="21">
        <f t="shared" si="3"/>
        <v>2194975421</v>
      </c>
      <c r="AG35" s="21">
        <f t="shared" si="3"/>
        <v>2210225044</v>
      </c>
      <c r="AH35" s="21">
        <f t="shared" si="3"/>
        <v>2165219563</v>
      </c>
      <c r="AI35" s="21">
        <f t="shared" si="3"/>
        <v>2066921338</v>
      </c>
      <c r="AJ35" s="21">
        <f t="shared" si="3"/>
        <v>1731992235</v>
      </c>
      <c r="AK35" s="21">
        <f t="shared" si="3"/>
        <v>1574069826</v>
      </c>
      <c r="AL35" s="21">
        <f t="shared" si="3"/>
        <v>1568166423</v>
      </c>
      <c r="AM35" s="21">
        <f t="shared" si="3"/>
        <v>1415187738</v>
      </c>
      <c r="AN35" s="21">
        <f t="shared" si="3"/>
        <v>1213735464</v>
      </c>
      <c r="AO35" s="21">
        <f t="shared" si="3"/>
        <v>1202767663</v>
      </c>
      <c r="AP35" s="21">
        <f t="shared" si="3"/>
        <v>1116044295</v>
      </c>
      <c r="AQ35" s="21">
        <f t="shared" si="3"/>
        <v>1037526418</v>
      </c>
      <c r="AR35" s="21">
        <f t="shared" si="3"/>
        <v>967266544</v>
      </c>
    </row>
    <row r="36" spans="1:168" s="19" customFormat="1" ht="12" x14ac:dyDescent="0.2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</row>
    <row r="37" spans="1:168" s="3" customFormat="1" ht="12" x14ac:dyDescent="0.2">
      <c r="A37" s="3" t="s">
        <v>14</v>
      </c>
    </row>
    <row r="38" spans="1:168" s="3" customFormat="1" ht="12" x14ac:dyDescent="0.2">
      <c r="A38" s="3" t="s">
        <v>15</v>
      </c>
      <c r="B38" s="6">
        <v>1128969801</v>
      </c>
      <c r="C38" s="6">
        <v>1084302392</v>
      </c>
      <c r="D38" s="6">
        <v>1004457264</v>
      </c>
      <c r="E38" s="6">
        <v>923323644</v>
      </c>
      <c r="F38" s="6">
        <v>944485557</v>
      </c>
      <c r="G38" s="6">
        <v>705575674</v>
      </c>
      <c r="H38" s="6">
        <v>798438450</v>
      </c>
      <c r="I38" s="6">
        <v>671196355</v>
      </c>
      <c r="J38" s="6">
        <v>642319289</v>
      </c>
      <c r="K38" s="6">
        <v>480177974</v>
      </c>
      <c r="L38" s="6">
        <v>351597638</v>
      </c>
      <c r="M38" s="6">
        <v>518005153</v>
      </c>
      <c r="N38" s="6">
        <v>509370147</v>
      </c>
      <c r="O38" s="6">
        <v>452631779</v>
      </c>
      <c r="P38" s="6">
        <v>324545728</v>
      </c>
      <c r="Q38" s="6">
        <v>212062025</v>
      </c>
      <c r="R38" s="6">
        <v>91507454</v>
      </c>
      <c r="S38" s="6">
        <v>76805716</v>
      </c>
      <c r="T38" s="6">
        <v>65804031</v>
      </c>
      <c r="U38" s="6">
        <v>82122117</v>
      </c>
      <c r="V38" s="6">
        <v>33344770</v>
      </c>
      <c r="W38" s="6">
        <v>35085842</v>
      </c>
      <c r="X38" s="6">
        <v>56460630</v>
      </c>
      <c r="Y38" s="6">
        <v>30382683</v>
      </c>
      <c r="Z38" s="6">
        <v>40752939</v>
      </c>
      <c r="AA38" s="6">
        <v>35624811</v>
      </c>
      <c r="AB38" s="6">
        <v>20353682</v>
      </c>
      <c r="AC38" s="6">
        <v>39201786</v>
      </c>
      <c r="AD38" s="6">
        <v>26492715</v>
      </c>
      <c r="AE38" s="6">
        <v>22337604</v>
      </c>
      <c r="AF38" s="6">
        <v>21978403</v>
      </c>
      <c r="AG38" s="6">
        <v>26977987</v>
      </c>
      <c r="AH38" s="6">
        <v>64964485</v>
      </c>
      <c r="AI38" s="6">
        <v>64306393</v>
      </c>
      <c r="AJ38" s="6">
        <v>61459337</v>
      </c>
      <c r="AK38" s="6">
        <v>61444399</v>
      </c>
      <c r="AL38" s="6">
        <v>56192982</v>
      </c>
      <c r="AM38" s="6">
        <v>51151114</v>
      </c>
      <c r="AN38" s="6">
        <v>51418603</v>
      </c>
      <c r="AO38" s="6">
        <v>52101492</v>
      </c>
      <c r="AP38" s="6">
        <v>30042346</v>
      </c>
      <c r="AQ38" s="6">
        <v>24891398</v>
      </c>
      <c r="AR38" s="6">
        <v>19650690</v>
      </c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</row>
    <row r="39" spans="1:168" s="3" customFormat="1" ht="12" x14ac:dyDescent="0.2">
      <c r="A39" s="3" t="s">
        <v>16</v>
      </c>
      <c r="B39" s="6">
        <v>85235798</v>
      </c>
      <c r="C39" s="6">
        <v>94007700</v>
      </c>
      <c r="D39" s="6">
        <v>126551213</v>
      </c>
      <c r="E39" s="6">
        <v>125169085</v>
      </c>
      <c r="F39" s="6">
        <v>124955131</v>
      </c>
      <c r="G39" s="6">
        <v>125738559</v>
      </c>
      <c r="H39" s="6">
        <v>118435404</v>
      </c>
      <c r="I39" s="6">
        <v>84678957</v>
      </c>
      <c r="J39" s="6">
        <v>79451929</v>
      </c>
      <c r="K39" s="6">
        <v>71951768</v>
      </c>
      <c r="L39" s="6">
        <v>70658317</v>
      </c>
      <c r="M39" s="6">
        <v>130013231</v>
      </c>
      <c r="N39" s="6">
        <v>138918956</v>
      </c>
      <c r="O39" s="6">
        <v>152265131</v>
      </c>
      <c r="P39" s="6">
        <v>161600191</v>
      </c>
      <c r="Q39" s="6">
        <v>175944581</v>
      </c>
      <c r="R39" s="6">
        <v>147591745</v>
      </c>
      <c r="S39" s="6">
        <v>158754876</v>
      </c>
      <c r="T39" s="6">
        <v>137425838</v>
      </c>
      <c r="U39" s="6">
        <v>141599332</v>
      </c>
      <c r="V39" s="6">
        <v>125576424</v>
      </c>
      <c r="W39" s="6">
        <v>146155080</v>
      </c>
      <c r="X39" s="6">
        <v>156090543</v>
      </c>
      <c r="Y39" s="6">
        <v>160225842</v>
      </c>
      <c r="Z39" s="6">
        <v>138011930</v>
      </c>
      <c r="AA39" s="6">
        <v>133728348</v>
      </c>
      <c r="AB39" s="6">
        <v>124375777</v>
      </c>
      <c r="AC39" s="6">
        <v>132421064</v>
      </c>
      <c r="AD39" s="6">
        <v>126997210</v>
      </c>
      <c r="AE39" s="6">
        <v>114397580</v>
      </c>
      <c r="AF39" s="6">
        <v>151025897</v>
      </c>
      <c r="AG39" s="6">
        <v>121911436</v>
      </c>
      <c r="AH39" s="6">
        <v>127516167</v>
      </c>
      <c r="AI39" s="6">
        <v>122197701</v>
      </c>
      <c r="AJ39" s="6">
        <v>108413311</v>
      </c>
      <c r="AK39" s="6">
        <v>93169854</v>
      </c>
      <c r="AL39" s="6">
        <v>84509489</v>
      </c>
      <c r="AM39" s="6">
        <v>73570228</v>
      </c>
      <c r="AN39" s="6">
        <v>63829997</v>
      </c>
      <c r="AO39" s="6">
        <v>60016694</v>
      </c>
      <c r="AP39" s="6">
        <v>54794314</v>
      </c>
      <c r="AQ39" s="6">
        <v>41994876</v>
      </c>
      <c r="AR39" s="6">
        <v>40372725</v>
      </c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</row>
    <row r="40" spans="1:168" s="3" customFormat="1" ht="12" x14ac:dyDescent="0.2">
      <c r="A40" s="3" t="s">
        <v>17</v>
      </c>
      <c r="B40" s="6">
        <v>11942729490</v>
      </c>
      <c r="C40" s="6">
        <v>10633009258</v>
      </c>
      <c r="D40" s="6">
        <v>11493497352</v>
      </c>
      <c r="E40" s="6">
        <v>11185252395</v>
      </c>
      <c r="F40" s="6">
        <v>10709714108</v>
      </c>
      <c r="G40" s="6">
        <v>10250072190</v>
      </c>
      <c r="H40" s="6">
        <v>9612191300</v>
      </c>
      <c r="I40" s="6">
        <v>9131457718</v>
      </c>
      <c r="J40" s="6">
        <v>7907175322</v>
      </c>
      <c r="K40" s="6">
        <v>7933479603</v>
      </c>
      <c r="L40" s="6">
        <v>8011639184</v>
      </c>
      <c r="M40" s="6">
        <v>8110197963</v>
      </c>
      <c r="N40" s="6">
        <v>8077849578</v>
      </c>
      <c r="O40" s="6">
        <v>8638845758</v>
      </c>
      <c r="P40" s="6">
        <v>8010807427</v>
      </c>
      <c r="Q40" s="6">
        <v>7144757388</v>
      </c>
      <c r="R40" s="6">
        <v>6702434427</v>
      </c>
      <c r="S40" s="6">
        <v>6176875460</v>
      </c>
      <c r="T40" s="6">
        <v>5873367068</v>
      </c>
      <c r="U40" s="6">
        <v>5834491221</v>
      </c>
      <c r="V40" s="6">
        <v>5592120305</v>
      </c>
      <c r="W40" s="6">
        <v>5387624499</v>
      </c>
      <c r="X40" s="6">
        <v>4829135603</v>
      </c>
      <c r="Y40" s="6">
        <v>4412581514</v>
      </c>
      <c r="Z40" s="6">
        <v>4142235311</v>
      </c>
      <c r="AA40" s="6">
        <v>3907569284</v>
      </c>
      <c r="AB40" s="6">
        <v>3745871101</v>
      </c>
      <c r="AC40" s="6">
        <v>3769025237</v>
      </c>
      <c r="AD40" s="6">
        <v>3380006818</v>
      </c>
      <c r="AE40" s="6">
        <v>3309177783</v>
      </c>
      <c r="AF40" s="6">
        <v>3071526926</v>
      </c>
      <c r="AG40" s="6">
        <v>3284770830</v>
      </c>
      <c r="AH40" s="6">
        <v>3071897684</v>
      </c>
      <c r="AI40" s="6">
        <v>2790784623</v>
      </c>
      <c r="AJ40" s="6">
        <v>2471762856</v>
      </c>
      <c r="AK40" s="6">
        <v>2227354836</v>
      </c>
      <c r="AL40" s="6">
        <v>1948453476</v>
      </c>
      <c r="AM40" s="6">
        <v>1803286714</v>
      </c>
      <c r="AN40" s="6">
        <v>1504355702</v>
      </c>
      <c r="AO40" s="6">
        <v>1413045910</v>
      </c>
      <c r="AP40" s="6">
        <v>1287218831</v>
      </c>
      <c r="AQ40" s="6">
        <v>1174931862</v>
      </c>
      <c r="AR40" s="6">
        <v>1030685200</v>
      </c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</row>
    <row r="41" spans="1:168" s="3" customFormat="1" ht="12" x14ac:dyDescent="0.2">
      <c r="A41" s="3" t="s">
        <v>18</v>
      </c>
      <c r="B41" s="8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10000000</v>
      </c>
      <c r="Z41" s="6">
        <v>10000000</v>
      </c>
      <c r="AA41" s="6">
        <v>8867900</v>
      </c>
      <c r="AB41" s="6">
        <v>7518950</v>
      </c>
      <c r="AC41" s="6">
        <v>10541950</v>
      </c>
      <c r="AD41" s="6">
        <v>16712597</v>
      </c>
      <c r="AE41" s="6">
        <v>7512801</v>
      </c>
      <c r="AF41" s="6">
        <v>10345903</v>
      </c>
      <c r="AG41" s="6">
        <v>7963838</v>
      </c>
      <c r="AH41" s="6">
        <v>8599122</v>
      </c>
      <c r="AI41" s="6">
        <v>8494681</v>
      </c>
      <c r="AJ41" s="6">
        <v>10111922</v>
      </c>
      <c r="AK41" s="6">
        <v>9491203</v>
      </c>
      <c r="AL41" s="6">
        <v>10669014</v>
      </c>
      <c r="AM41" s="6">
        <v>13512071</v>
      </c>
      <c r="AN41" s="6">
        <v>10505781</v>
      </c>
      <c r="AO41" s="6">
        <v>10505782</v>
      </c>
      <c r="AP41" s="6">
        <v>0</v>
      </c>
      <c r="AQ41" s="6">
        <v>0</v>
      </c>
      <c r="AR41" s="6">
        <v>0</v>
      </c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</row>
    <row r="42" spans="1:168" s="3" customFormat="1" ht="12" x14ac:dyDescent="0.2">
      <c r="A42" s="3" t="s">
        <v>19</v>
      </c>
      <c r="B42" s="8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176671319</v>
      </c>
      <c r="P42" s="6">
        <v>173164765</v>
      </c>
      <c r="Q42" s="6">
        <v>163425348</v>
      </c>
      <c r="R42" s="6">
        <v>152130785</v>
      </c>
      <c r="S42" s="6">
        <v>139131665</v>
      </c>
      <c r="T42" s="6">
        <v>137564050</v>
      </c>
      <c r="U42" s="6">
        <v>131594000</v>
      </c>
      <c r="V42" s="6">
        <v>129299587</v>
      </c>
      <c r="W42" s="6">
        <v>128001463</v>
      </c>
      <c r="X42" s="6">
        <v>122499700</v>
      </c>
      <c r="Y42" s="6">
        <v>117334929</v>
      </c>
      <c r="Z42" s="6">
        <v>113781000</v>
      </c>
      <c r="AA42" s="6">
        <v>111141804</v>
      </c>
      <c r="AB42" s="6">
        <v>109015076</v>
      </c>
      <c r="AC42" s="6">
        <v>113141200</v>
      </c>
      <c r="AD42" s="6">
        <v>117192270</v>
      </c>
      <c r="AE42" s="6">
        <v>108020722</v>
      </c>
      <c r="AF42" s="6">
        <v>107622203</v>
      </c>
      <c r="AG42" s="6">
        <v>109663922</v>
      </c>
      <c r="AH42" s="6">
        <v>100620736</v>
      </c>
      <c r="AI42" s="6">
        <v>100045329</v>
      </c>
      <c r="AJ42" s="6">
        <v>88728267</v>
      </c>
      <c r="AK42" s="6">
        <v>87601466</v>
      </c>
      <c r="AL42" s="6">
        <v>79929617</v>
      </c>
      <c r="AM42" s="6">
        <v>70240652</v>
      </c>
      <c r="AN42" s="6">
        <v>52145271</v>
      </c>
      <c r="AO42" s="6">
        <v>50508106</v>
      </c>
      <c r="AP42" s="6">
        <v>0</v>
      </c>
      <c r="AQ42" s="6">
        <v>0</v>
      </c>
      <c r="AR42" s="6">
        <v>0</v>
      </c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</row>
    <row r="43" spans="1:168" s="3" customFormat="1" ht="12" x14ac:dyDescent="0.2">
      <c r="A43" s="3" t="s">
        <v>20</v>
      </c>
      <c r="B43" s="8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1800000</v>
      </c>
      <c r="P43" s="6">
        <v>1300000</v>
      </c>
      <c r="Q43" s="6">
        <v>1300000</v>
      </c>
      <c r="R43" s="6">
        <v>1300000</v>
      </c>
      <c r="S43" s="6">
        <v>1300000</v>
      </c>
      <c r="T43" s="6">
        <v>1300000</v>
      </c>
      <c r="U43" s="6">
        <v>1300000</v>
      </c>
      <c r="V43" s="6">
        <v>1300000</v>
      </c>
      <c r="W43" s="6">
        <v>1300000</v>
      </c>
      <c r="X43" s="6">
        <v>1452649</v>
      </c>
      <c r="Y43" s="6">
        <v>1147351</v>
      </c>
      <c r="Z43" s="6">
        <v>1300000</v>
      </c>
      <c r="AA43" s="6">
        <v>1300000</v>
      </c>
      <c r="AB43" s="6">
        <v>1300000</v>
      </c>
      <c r="AC43" s="6">
        <v>1300000</v>
      </c>
      <c r="AD43" s="6">
        <v>0</v>
      </c>
      <c r="AE43" s="6">
        <v>1300000</v>
      </c>
      <c r="AF43" s="6">
        <v>1300000</v>
      </c>
      <c r="AG43" s="6">
        <v>1300000</v>
      </c>
      <c r="AH43" s="6">
        <v>1300000</v>
      </c>
      <c r="AI43" s="6">
        <v>1299361</v>
      </c>
      <c r="AJ43" s="6">
        <v>1300000</v>
      </c>
      <c r="AK43" s="6">
        <v>1300000</v>
      </c>
      <c r="AL43" s="6">
        <v>1300000</v>
      </c>
      <c r="AM43" s="6">
        <v>1300000</v>
      </c>
      <c r="AN43" s="6">
        <v>1300000</v>
      </c>
      <c r="AO43" s="6">
        <v>1300000</v>
      </c>
      <c r="AP43" s="6">
        <v>0</v>
      </c>
      <c r="AQ43" s="6">
        <v>0</v>
      </c>
      <c r="AR43" s="6">
        <v>0</v>
      </c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</row>
    <row r="44" spans="1:168" s="3" customFormat="1" ht="12" x14ac:dyDescent="0.2">
      <c r="A44" s="3" t="s">
        <v>21</v>
      </c>
      <c r="B44" s="6">
        <v>238055361</v>
      </c>
      <c r="C44" s="6">
        <v>231044074</v>
      </c>
      <c r="D44" s="6">
        <v>245899457</v>
      </c>
      <c r="E44" s="6">
        <v>263316567</v>
      </c>
      <c r="F44" s="6">
        <v>254513100</v>
      </c>
      <c r="G44" s="6">
        <v>248266500</v>
      </c>
      <c r="H44" s="6">
        <v>239244797</v>
      </c>
      <c r="I44" s="6">
        <v>226761088</v>
      </c>
      <c r="J44" s="6">
        <v>221003556</v>
      </c>
      <c r="K44" s="6">
        <v>200461490</v>
      </c>
      <c r="L44" s="6">
        <v>178589740</v>
      </c>
      <c r="M44" s="6">
        <v>153802162</v>
      </c>
      <c r="N44" s="6">
        <v>173226734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357629718</v>
      </c>
      <c r="AQ44" s="6">
        <v>307602963</v>
      </c>
      <c r="AR44" s="6">
        <v>259819264</v>
      </c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</row>
    <row r="45" spans="1:168" s="3" customFormat="1" ht="12" x14ac:dyDescent="0.2">
      <c r="A45" s="3" t="s">
        <v>22</v>
      </c>
      <c r="B45" s="6">
        <v>1776924689</v>
      </c>
      <c r="C45" s="6">
        <v>1880330204</v>
      </c>
      <c r="D45" s="6">
        <v>1795716980</v>
      </c>
      <c r="E45" s="6">
        <v>1739803914</v>
      </c>
      <c r="F45" s="6">
        <v>1652485523</v>
      </c>
      <c r="G45" s="6">
        <v>1751993271</v>
      </c>
      <c r="H45" s="6">
        <v>1533402454</v>
      </c>
      <c r="I45" s="6">
        <v>1450044373</v>
      </c>
      <c r="J45" s="6">
        <v>1452253283</v>
      </c>
      <c r="K45" s="6">
        <v>1546462857</v>
      </c>
      <c r="L45" s="6">
        <v>1568400439</v>
      </c>
      <c r="M45" s="6">
        <v>1780577519</v>
      </c>
      <c r="N45" s="6">
        <v>2138935931</v>
      </c>
      <c r="O45" s="6">
        <v>2072897039</v>
      </c>
      <c r="P45" s="6">
        <v>2097657832</v>
      </c>
      <c r="Q45" s="6">
        <v>1924215175</v>
      </c>
      <c r="R45" s="6">
        <v>1934180353</v>
      </c>
      <c r="S45" s="6">
        <v>1759971256</v>
      </c>
      <c r="T45" s="6">
        <v>1750382268</v>
      </c>
      <c r="U45" s="6">
        <v>1600681418</v>
      </c>
      <c r="V45" s="6">
        <v>1610728349</v>
      </c>
      <c r="W45" s="6">
        <v>1602448472</v>
      </c>
      <c r="X45" s="6">
        <v>1402109085</v>
      </c>
      <c r="Y45" s="6">
        <v>1462546500</v>
      </c>
      <c r="Z45" s="6">
        <v>1566657221</v>
      </c>
      <c r="AA45" s="6">
        <v>1690999266</v>
      </c>
      <c r="AB45" s="6">
        <v>1743422410</v>
      </c>
      <c r="AC45" s="6">
        <v>2007033300</v>
      </c>
      <c r="AD45" s="6">
        <v>1918529965</v>
      </c>
      <c r="AE45" s="6">
        <v>1790692181</v>
      </c>
      <c r="AF45" s="6">
        <v>1796563077</v>
      </c>
      <c r="AG45" s="6">
        <v>1641996170</v>
      </c>
      <c r="AH45" s="6">
        <v>1502869213</v>
      </c>
      <c r="AI45" s="6">
        <v>1370818991</v>
      </c>
      <c r="AJ45" s="6">
        <v>1300241659</v>
      </c>
      <c r="AK45" s="6">
        <v>1266838638</v>
      </c>
      <c r="AL45" s="6">
        <v>1349362432</v>
      </c>
      <c r="AM45" s="6">
        <v>1211969020</v>
      </c>
      <c r="AN45" s="6">
        <v>1045710393</v>
      </c>
      <c r="AO45" s="6">
        <v>924772159</v>
      </c>
      <c r="AP45" s="6">
        <v>805480720</v>
      </c>
      <c r="AQ45" s="6">
        <v>697332738</v>
      </c>
      <c r="AR45" s="6">
        <v>675056554</v>
      </c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</row>
    <row r="46" spans="1:168" s="3" customFormat="1" ht="12" x14ac:dyDescent="0.2">
      <c r="A46" s="3" t="s">
        <v>23</v>
      </c>
      <c r="B46" s="6">
        <v>12995781</v>
      </c>
      <c r="C46" s="6">
        <v>865147</v>
      </c>
      <c r="D46" s="6">
        <v>3431355</v>
      </c>
      <c r="E46" s="6">
        <v>1966304</v>
      </c>
      <c r="F46" s="6">
        <v>10881738</v>
      </c>
      <c r="G46" s="6">
        <v>648573</v>
      </c>
      <c r="H46" s="6">
        <v>505941</v>
      </c>
      <c r="I46" s="6">
        <v>876654</v>
      </c>
      <c r="J46" s="6">
        <v>162013</v>
      </c>
      <c r="K46" s="6">
        <v>1859492</v>
      </c>
      <c r="L46" s="6">
        <v>4940879</v>
      </c>
      <c r="M46" s="6">
        <v>10214882</v>
      </c>
      <c r="N46" s="6">
        <v>2062477</v>
      </c>
      <c r="O46" s="6">
        <v>8059964</v>
      </c>
      <c r="P46" s="6">
        <v>7129848</v>
      </c>
      <c r="Q46" s="6">
        <v>1434689</v>
      </c>
      <c r="R46" s="6">
        <v>21279322</v>
      </c>
      <c r="S46" s="6">
        <v>2825576</v>
      </c>
      <c r="T46" s="6">
        <v>11105399</v>
      </c>
      <c r="U46" s="6">
        <v>302965</v>
      </c>
      <c r="V46" s="6">
        <v>284609</v>
      </c>
      <c r="W46" s="6">
        <v>152368</v>
      </c>
      <c r="X46" s="6">
        <v>247000</v>
      </c>
      <c r="Y46" s="6">
        <v>0</v>
      </c>
      <c r="Z46" s="6">
        <v>247000</v>
      </c>
      <c r="AA46" s="6">
        <v>496429</v>
      </c>
      <c r="AB46" s="6">
        <v>-10898501</v>
      </c>
      <c r="AC46" s="6">
        <v>18626501</v>
      </c>
      <c r="AD46" s="6">
        <v>7689722</v>
      </c>
      <c r="AE46" s="6">
        <v>5117538</v>
      </c>
      <c r="AF46" s="6">
        <v>0</v>
      </c>
      <c r="AG46" s="6">
        <v>4161891</v>
      </c>
      <c r="AH46" s="6">
        <v>8249515</v>
      </c>
      <c r="AI46" s="6">
        <v>-1171143</v>
      </c>
      <c r="AJ46" s="6">
        <v>9216007</v>
      </c>
      <c r="AK46" s="6">
        <v>11742546</v>
      </c>
      <c r="AL46" s="6">
        <v>10760587</v>
      </c>
      <c r="AM46" s="6">
        <v>8935828</v>
      </c>
      <c r="AN46" s="6">
        <v>9228051</v>
      </c>
      <c r="AO46" s="6">
        <v>10579250</v>
      </c>
      <c r="AP46" s="6">
        <v>5510842</v>
      </c>
      <c r="AQ46" s="6">
        <v>20298339</v>
      </c>
      <c r="AR46" s="6">
        <v>9547272</v>
      </c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</row>
    <row r="47" spans="1:168" s="3" customFormat="1" ht="12" x14ac:dyDescent="0.2">
      <c r="A47" s="3" t="s">
        <v>24</v>
      </c>
      <c r="B47" s="6">
        <v>239987063</v>
      </c>
      <c r="C47" s="6">
        <v>248581972</v>
      </c>
      <c r="D47" s="6">
        <v>234477170</v>
      </c>
      <c r="E47" s="6">
        <v>205732309</v>
      </c>
      <c r="F47" s="6">
        <v>219065070</v>
      </c>
      <c r="G47" s="6">
        <v>332716413</v>
      </c>
      <c r="H47" s="6">
        <v>163310658</v>
      </c>
      <c r="I47" s="6">
        <v>165084230</v>
      </c>
      <c r="J47" s="6">
        <v>158183270</v>
      </c>
      <c r="K47" s="6">
        <v>150030111</v>
      </c>
      <c r="L47" s="6">
        <v>167427300</v>
      </c>
      <c r="M47" s="6">
        <v>152532072</v>
      </c>
      <c r="N47" s="6">
        <v>154442624</v>
      </c>
      <c r="O47" s="6">
        <v>149021384</v>
      </c>
      <c r="P47" s="6">
        <v>155425913</v>
      </c>
      <c r="Q47" s="6">
        <v>131566575</v>
      </c>
      <c r="R47" s="6">
        <v>119861551</v>
      </c>
      <c r="S47" s="6">
        <v>112259772</v>
      </c>
      <c r="T47" s="6">
        <v>99570528</v>
      </c>
      <c r="U47" s="6">
        <v>107385235</v>
      </c>
      <c r="V47" s="6">
        <v>102288872</v>
      </c>
      <c r="W47" s="6">
        <v>118096658</v>
      </c>
      <c r="X47" s="6">
        <v>144318944</v>
      </c>
      <c r="Y47" s="6">
        <v>120870497</v>
      </c>
      <c r="Z47" s="6">
        <v>91223656</v>
      </c>
      <c r="AA47" s="6">
        <v>117777893</v>
      </c>
      <c r="AB47" s="6">
        <v>94144843</v>
      </c>
      <c r="AC47" s="6">
        <v>102576243</v>
      </c>
      <c r="AD47" s="6">
        <v>91271255</v>
      </c>
      <c r="AE47" s="6">
        <v>102525689</v>
      </c>
      <c r="AF47" s="6">
        <v>60452682</v>
      </c>
      <c r="AG47" s="6">
        <v>57778507</v>
      </c>
      <c r="AH47" s="6">
        <v>21531754</v>
      </c>
      <c r="AI47" s="6">
        <v>20114443</v>
      </c>
      <c r="AJ47" s="6">
        <v>24104368</v>
      </c>
      <c r="AK47" s="6">
        <v>14710888</v>
      </c>
      <c r="AL47" s="6">
        <v>14677979</v>
      </c>
      <c r="AM47" s="6">
        <v>12065486</v>
      </c>
      <c r="AN47" s="6">
        <v>17526979</v>
      </c>
      <c r="AO47" s="6">
        <v>6111758</v>
      </c>
      <c r="AP47" s="6">
        <v>5227250</v>
      </c>
      <c r="AQ47" s="6">
        <v>2622970</v>
      </c>
      <c r="AR47" s="6">
        <v>1927126</v>
      </c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</row>
    <row r="48" spans="1:168" s="3" customFormat="1" ht="12" x14ac:dyDescent="0.2">
      <c r="A48" s="3" t="s">
        <v>25</v>
      </c>
      <c r="B48" s="6">
        <v>753837</v>
      </c>
      <c r="C48" s="6">
        <v>1021207</v>
      </c>
      <c r="D48" s="6">
        <v>1101300</v>
      </c>
      <c r="E48" s="6">
        <v>1280267</v>
      </c>
      <c r="F48" s="6">
        <v>1393572</v>
      </c>
      <c r="G48" s="6">
        <v>1083470</v>
      </c>
      <c r="H48" s="6">
        <v>875345</v>
      </c>
      <c r="I48" s="6">
        <v>2250029</v>
      </c>
      <c r="J48" s="6">
        <v>1362001</v>
      </c>
      <c r="K48" s="6">
        <v>1894494</v>
      </c>
      <c r="L48" s="6">
        <v>1296135</v>
      </c>
      <c r="M48" s="6">
        <v>1063510</v>
      </c>
      <c r="N48" s="6">
        <v>1370292</v>
      </c>
      <c r="O48" s="6">
        <v>2207377</v>
      </c>
      <c r="P48" s="6">
        <v>931346</v>
      </c>
      <c r="Q48" s="6">
        <v>867828</v>
      </c>
      <c r="R48" s="6">
        <v>690211</v>
      </c>
      <c r="S48" s="6">
        <v>537395</v>
      </c>
      <c r="T48" s="6">
        <v>440039</v>
      </c>
      <c r="U48" s="6">
        <v>855524</v>
      </c>
      <c r="V48" s="6">
        <v>477485</v>
      </c>
      <c r="W48" s="6">
        <v>713067</v>
      </c>
      <c r="X48" s="6">
        <v>715821</v>
      </c>
      <c r="Y48" s="6">
        <v>361651</v>
      </c>
      <c r="Z48" s="6">
        <v>272905</v>
      </c>
      <c r="AA48" s="6">
        <v>500158</v>
      </c>
      <c r="AB48" s="6">
        <v>510750</v>
      </c>
      <c r="AC48" s="6">
        <v>600418</v>
      </c>
      <c r="AD48" s="6">
        <v>589659</v>
      </c>
      <c r="AE48" s="6">
        <v>565889</v>
      </c>
      <c r="AF48" s="6">
        <v>730871</v>
      </c>
      <c r="AG48" s="6">
        <v>44459</v>
      </c>
      <c r="AH48" s="6">
        <v>594196</v>
      </c>
      <c r="AI48" s="6">
        <v>1294744</v>
      </c>
      <c r="AJ48" s="6">
        <v>874457</v>
      </c>
      <c r="AK48" s="6">
        <v>851006</v>
      </c>
      <c r="AL48" s="6">
        <v>833736</v>
      </c>
      <c r="AM48" s="6">
        <v>625559</v>
      </c>
      <c r="AN48" s="6">
        <v>785391</v>
      </c>
      <c r="AO48" s="6">
        <v>716250</v>
      </c>
      <c r="AP48" s="6">
        <v>991791</v>
      </c>
      <c r="AQ48" s="6">
        <v>296791</v>
      </c>
      <c r="AR48" s="6">
        <v>453161</v>
      </c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</row>
    <row r="49" spans="1:168" s="3" customFormat="1" ht="12" x14ac:dyDescent="0.2">
      <c r="A49" s="3" t="s">
        <v>26</v>
      </c>
      <c r="B49" s="6">
        <v>613911</v>
      </c>
      <c r="C49" s="6">
        <v>721686</v>
      </c>
      <c r="D49" s="6">
        <v>813468</v>
      </c>
      <c r="E49" s="6">
        <v>988334</v>
      </c>
      <c r="F49" s="6">
        <v>795307</v>
      </c>
      <c r="G49" s="6">
        <v>784404</v>
      </c>
      <c r="H49" s="6">
        <v>867064</v>
      </c>
      <c r="I49" s="6">
        <v>683208</v>
      </c>
      <c r="J49" s="6">
        <v>648552</v>
      </c>
      <c r="K49" s="6">
        <v>2820182</v>
      </c>
      <c r="L49" s="6">
        <v>3707986</v>
      </c>
      <c r="M49" s="6">
        <v>1718574</v>
      </c>
      <c r="N49" s="6">
        <v>1074999</v>
      </c>
      <c r="O49" s="6">
        <v>1944888</v>
      </c>
      <c r="P49" s="6">
        <v>1723677</v>
      </c>
      <c r="Q49" s="6">
        <v>1819571</v>
      </c>
      <c r="R49" s="6">
        <v>59300</v>
      </c>
      <c r="S49" s="6">
        <v>950727</v>
      </c>
      <c r="T49" s="6">
        <v>942453</v>
      </c>
      <c r="U49" s="6">
        <v>877001</v>
      </c>
      <c r="V49" s="6">
        <v>862195</v>
      </c>
      <c r="W49" s="6">
        <v>-323488</v>
      </c>
      <c r="X49" s="6">
        <v>861915</v>
      </c>
      <c r="Y49" s="6">
        <v>864971</v>
      </c>
      <c r="Z49" s="6">
        <v>858166</v>
      </c>
      <c r="AA49" s="6">
        <v>2248290</v>
      </c>
      <c r="AB49" s="6">
        <v>2105714</v>
      </c>
      <c r="AC49" s="6">
        <v>818884</v>
      </c>
      <c r="AD49" s="6">
        <v>925741</v>
      </c>
      <c r="AE49" s="6">
        <v>691991</v>
      </c>
      <c r="AF49" s="6">
        <v>3178758</v>
      </c>
      <c r="AG49" s="6">
        <v>7069519</v>
      </c>
      <c r="AH49" s="6">
        <v>9412506</v>
      </c>
      <c r="AI49" s="6">
        <v>9640192</v>
      </c>
      <c r="AJ49" s="6">
        <v>10189718</v>
      </c>
      <c r="AK49" s="6">
        <v>13687067</v>
      </c>
      <c r="AL49" s="6">
        <v>10476466</v>
      </c>
      <c r="AM49" s="6">
        <v>9793955</v>
      </c>
      <c r="AN49" s="6">
        <v>19056338</v>
      </c>
      <c r="AO49" s="6">
        <v>20257897</v>
      </c>
      <c r="AP49" s="6">
        <v>20517948</v>
      </c>
      <c r="AQ49" s="6">
        <v>17773826</v>
      </c>
      <c r="AR49" s="6">
        <v>15975300</v>
      </c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</row>
    <row r="50" spans="1:168" s="3" customFormat="1" ht="12" x14ac:dyDescent="0.2">
      <c r="A50" s="3" t="s">
        <v>27</v>
      </c>
      <c r="B50" s="6">
        <v>421137393</v>
      </c>
      <c r="C50" s="6">
        <v>423062792</v>
      </c>
      <c r="D50" s="6">
        <v>428007824</v>
      </c>
      <c r="E50" s="6">
        <v>523467883</v>
      </c>
      <c r="F50" s="6">
        <v>534843316</v>
      </c>
      <c r="G50" s="6">
        <v>573166198</v>
      </c>
      <c r="H50" s="6">
        <v>534485511</v>
      </c>
      <c r="I50" s="6">
        <v>363987275</v>
      </c>
      <c r="J50" s="6">
        <v>453532351</v>
      </c>
      <c r="K50" s="6">
        <v>494823284</v>
      </c>
      <c r="L50" s="6">
        <v>535596898</v>
      </c>
      <c r="M50" s="6">
        <v>397239981</v>
      </c>
      <c r="N50" s="6">
        <v>448318586</v>
      </c>
      <c r="O50" s="6">
        <v>467756446</v>
      </c>
      <c r="P50" s="6">
        <v>486845129</v>
      </c>
      <c r="Q50" s="6">
        <v>427484426</v>
      </c>
      <c r="R50" s="6">
        <v>414531341</v>
      </c>
      <c r="S50" s="8">
        <v>393363901</v>
      </c>
      <c r="T50" s="8">
        <v>376493892</v>
      </c>
      <c r="U50" s="8">
        <v>416179279</v>
      </c>
      <c r="V50" s="8">
        <v>434217850</v>
      </c>
      <c r="W50" s="8">
        <v>348511843</v>
      </c>
      <c r="X50" s="8">
        <v>347828796</v>
      </c>
      <c r="Y50" s="8">
        <v>322603857</v>
      </c>
      <c r="Z50" s="8">
        <v>266881982</v>
      </c>
      <c r="AA50" s="8">
        <v>254051163</v>
      </c>
      <c r="AB50" s="8">
        <v>240880721</v>
      </c>
      <c r="AC50" s="8">
        <v>234652922</v>
      </c>
      <c r="AD50" s="8">
        <v>206718512</v>
      </c>
      <c r="AE50" s="8">
        <v>189138977</v>
      </c>
      <c r="AF50" s="8">
        <v>200842065</v>
      </c>
      <c r="AG50" s="8">
        <v>237498829</v>
      </c>
      <c r="AH50" s="8">
        <v>244312591</v>
      </c>
      <c r="AI50" s="8">
        <v>218499124</v>
      </c>
      <c r="AJ50" s="8">
        <v>195050891</v>
      </c>
      <c r="AK50" s="8">
        <v>174054516</v>
      </c>
      <c r="AL50" s="8">
        <v>160107784</v>
      </c>
      <c r="AM50" s="8">
        <v>148787914</v>
      </c>
      <c r="AN50" s="8">
        <v>131431176</v>
      </c>
      <c r="AO50" s="8">
        <v>127702536</v>
      </c>
      <c r="AP50" s="8">
        <v>125858320</v>
      </c>
      <c r="AQ50" s="8">
        <v>116848944</v>
      </c>
      <c r="AR50" s="8">
        <v>124430046</v>
      </c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</row>
    <row r="51" spans="1:168" s="3" customFormat="1" ht="12" x14ac:dyDescent="0.2">
      <c r="A51" s="3" t="s">
        <v>28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9807577</v>
      </c>
      <c r="AE51" s="8">
        <v>9713926</v>
      </c>
      <c r="AF51" s="8">
        <v>9631087</v>
      </c>
      <c r="AG51" s="8">
        <v>10170298</v>
      </c>
      <c r="AH51" s="8">
        <v>10170339</v>
      </c>
      <c r="AI51" s="8">
        <v>10170256</v>
      </c>
      <c r="AJ51" s="8">
        <v>10170296</v>
      </c>
      <c r="AK51" s="8">
        <v>10170339</v>
      </c>
      <c r="AL51" s="8">
        <v>8541825</v>
      </c>
      <c r="AM51" s="8">
        <v>7762234</v>
      </c>
      <c r="AN51" s="8">
        <v>7762234</v>
      </c>
      <c r="AO51" s="8">
        <v>7762234</v>
      </c>
      <c r="AP51" s="8">
        <v>7120786</v>
      </c>
      <c r="AQ51" s="8">
        <v>7197558</v>
      </c>
      <c r="AR51" s="8">
        <v>7308404</v>
      </c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</row>
    <row r="52" spans="1:168" s="3" customFormat="1" ht="12" x14ac:dyDescent="0.2">
      <c r="A52" s="3" t="s">
        <v>29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143000000</v>
      </c>
      <c r="L52" s="7">
        <v>219921278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</row>
    <row r="53" spans="1:168" s="9" customFormat="1" ht="12" x14ac:dyDescent="0.2">
      <c r="A53" s="9" t="s">
        <v>30</v>
      </c>
      <c r="B53" s="21">
        <f t="shared" ref="B53:AR53" si="4">SUM(B38:B52)</f>
        <v>15847403124</v>
      </c>
      <c r="C53" s="21">
        <f t="shared" si="4"/>
        <v>14596946432</v>
      </c>
      <c r="D53" s="21">
        <f t="shared" si="4"/>
        <v>15333953383</v>
      </c>
      <c r="E53" s="21">
        <f t="shared" si="4"/>
        <v>14970300702</v>
      </c>
      <c r="F53" s="21">
        <f t="shared" si="4"/>
        <v>14453132422</v>
      </c>
      <c r="G53" s="21">
        <f t="shared" si="4"/>
        <v>13990045252</v>
      </c>
      <c r="H53" s="21">
        <f t="shared" si="4"/>
        <v>13001756924</v>
      </c>
      <c r="I53" s="21">
        <f t="shared" si="4"/>
        <v>12097019887</v>
      </c>
      <c r="J53" s="21">
        <f t="shared" si="4"/>
        <v>10916091566</v>
      </c>
      <c r="K53" s="21">
        <f t="shared" si="4"/>
        <v>11026961255</v>
      </c>
      <c r="L53" s="21">
        <f t="shared" si="4"/>
        <v>11113775794</v>
      </c>
      <c r="M53" s="21">
        <f t="shared" si="4"/>
        <v>11255365047</v>
      </c>
      <c r="N53" s="21">
        <f t="shared" si="4"/>
        <v>11645570324</v>
      </c>
      <c r="O53" s="21">
        <f t="shared" si="4"/>
        <v>12124101085</v>
      </c>
      <c r="P53" s="21">
        <f t="shared" si="4"/>
        <v>11421131856</v>
      </c>
      <c r="Q53" s="21">
        <f t="shared" si="4"/>
        <v>10184877606</v>
      </c>
      <c r="R53" s="21">
        <f t="shared" si="4"/>
        <v>9585566489</v>
      </c>
      <c r="S53" s="21">
        <f t="shared" si="4"/>
        <v>8822776344</v>
      </c>
      <c r="T53" s="21">
        <f t="shared" si="4"/>
        <v>8454395566</v>
      </c>
      <c r="U53" s="21">
        <f t="shared" si="4"/>
        <v>8317388092</v>
      </c>
      <c r="V53" s="21">
        <f t="shared" si="4"/>
        <v>8030500446</v>
      </c>
      <c r="W53" s="21">
        <f t="shared" si="4"/>
        <v>7767765804</v>
      </c>
      <c r="X53" s="21">
        <f t="shared" si="4"/>
        <v>7061720686</v>
      </c>
      <c r="Y53" s="21">
        <f t="shared" si="4"/>
        <v>6638919795</v>
      </c>
      <c r="Z53" s="21">
        <f t="shared" si="4"/>
        <v>6372222110</v>
      </c>
      <c r="AA53" s="21">
        <f t="shared" si="4"/>
        <v>6264305346</v>
      </c>
      <c r="AB53" s="21">
        <f t="shared" si="4"/>
        <v>6078600523</v>
      </c>
      <c r="AC53" s="21">
        <f t="shared" si="4"/>
        <v>6429939505</v>
      </c>
      <c r="AD53" s="21">
        <f t="shared" si="4"/>
        <v>5902934041</v>
      </c>
      <c r="AE53" s="21">
        <f t="shared" si="4"/>
        <v>5661192681</v>
      </c>
      <c r="AF53" s="21">
        <f t="shared" si="4"/>
        <v>5435197872</v>
      </c>
      <c r="AG53" s="21">
        <f t="shared" si="4"/>
        <v>5511307686</v>
      </c>
      <c r="AH53" s="21">
        <f t="shared" si="4"/>
        <v>5172038308</v>
      </c>
      <c r="AI53" s="21">
        <f t="shared" si="4"/>
        <v>4716494695</v>
      </c>
      <c r="AJ53" s="21">
        <f t="shared" si="4"/>
        <v>4291623089</v>
      </c>
      <c r="AK53" s="21">
        <f t="shared" si="4"/>
        <v>3972416758</v>
      </c>
      <c r="AL53" s="21">
        <f t="shared" si="4"/>
        <v>3735815387</v>
      </c>
      <c r="AM53" s="21">
        <f t="shared" si="4"/>
        <v>3413000775</v>
      </c>
      <c r="AN53" s="21">
        <f t="shared" si="4"/>
        <v>2915055916</v>
      </c>
      <c r="AO53" s="21">
        <f t="shared" si="4"/>
        <v>2685380068</v>
      </c>
      <c r="AP53" s="21">
        <f t="shared" si="4"/>
        <v>2700392866</v>
      </c>
      <c r="AQ53" s="21">
        <f t="shared" si="4"/>
        <v>2411792265</v>
      </c>
      <c r="AR53" s="21">
        <f t="shared" si="4"/>
        <v>2185225742</v>
      </c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</row>
    <row r="54" spans="1:168" s="3" customFormat="1" ht="12" x14ac:dyDescent="0.2"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</row>
    <row r="55" spans="1:168" s="3" customFormat="1" ht="12" x14ac:dyDescent="0.2">
      <c r="A55" s="3" t="s">
        <v>31</v>
      </c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</row>
    <row r="56" spans="1:168" s="3" customFormat="1" ht="12" x14ac:dyDescent="0.2">
      <c r="A56" s="3" t="s">
        <v>15</v>
      </c>
      <c r="B56" s="6">
        <v>5802521421</v>
      </c>
      <c r="C56" s="6">
        <v>4574413463</v>
      </c>
      <c r="D56" s="6">
        <v>3324971405</v>
      </c>
      <c r="E56" s="6">
        <v>712692329</v>
      </c>
      <c r="F56" s="6">
        <v>1225029042</v>
      </c>
      <c r="G56" s="6">
        <v>1284309572</v>
      </c>
      <c r="H56" s="6">
        <v>929765502</v>
      </c>
      <c r="I56" s="6">
        <v>697635672</v>
      </c>
      <c r="J56" s="6">
        <v>487579944</v>
      </c>
      <c r="K56" s="6">
        <v>843974234</v>
      </c>
      <c r="L56" s="6">
        <v>411744101</v>
      </c>
      <c r="M56" s="6">
        <v>461414132</v>
      </c>
      <c r="N56" s="6">
        <v>528590296</v>
      </c>
      <c r="O56" s="6">
        <v>423888989</v>
      </c>
      <c r="P56" s="6">
        <v>406314637</v>
      </c>
      <c r="Q56" s="6">
        <v>363309922</v>
      </c>
      <c r="R56" s="6">
        <v>441288275</v>
      </c>
      <c r="S56" s="6">
        <v>441957351</v>
      </c>
      <c r="T56" s="6">
        <v>417429143</v>
      </c>
      <c r="U56" s="6">
        <v>487315010</v>
      </c>
      <c r="V56" s="6">
        <v>861466043</v>
      </c>
      <c r="W56" s="6">
        <v>291211238</v>
      </c>
      <c r="X56" s="6">
        <v>301107474</v>
      </c>
      <c r="Y56" s="6">
        <v>282528968</v>
      </c>
      <c r="Z56" s="6">
        <v>307125553</v>
      </c>
      <c r="AA56" s="6">
        <v>316699501</v>
      </c>
      <c r="AB56" s="6">
        <v>293706570</v>
      </c>
      <c r="AC56" s="6">
        <v>310173672</v>
      </c>
      <c r="AD56" s="6">
        <v>283110208</v>
      </c>
      <c r="AE56" s="6">
        <v>213507413</v>
      </c>
      <c r="AF56" s="6">
        <v>216707009</v>
      </c>
      <c r="AG56" s="6">
        <v>255631022</v>
      </c>
      <c r="AH56" s="6">
        <v>256298732</v>
      </c>
      <c r="AI56" s="6">
        <v>240289347</v>
      </c>
      <c r="AJ56" s="6">
        <v>241535954</v>
      </c>
      <c r="AK56" s="6">
        <v>230763445</v>
      </c>
      <c r="AL56" s="6">
        <v>305481749</v>
      </c>
      <c r="AM56" s="6">
        <v>362506516</v>
      </c>
      <c r="AN56" s="6">
        <v>334974876</v>
      </c>
      <c r="AO56" s="6">
        <v>327063173</v>
      </c>
      <c r="AP56" s="6">
        <v>324118220</v>
      </c>
      <c r="AQ56" s="6">
        <v>285555027</v>
      </c>
      <c r="AR56" s="6">
        <v>258396807</v>
      </c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</row>
    <row r="57" spans="1:168" s="3" customFormat="1" ht="12" x14ac:dyDescent="0.2">
      <c r="A57" s="3" t="s">
        <v>32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999900000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</row>
    <row r="58" spans="1:168" s="3" customFormat="1" ht="12" x14ac:dyDescent="0.2">
      <c r="A58" s="3" t="s">
        <v>16</v>
      </c>
      <c r="B58" s="6">
        <v>272259902</v>
      </c>
      <c r="C58" s="6">
        <v>250631200</v>
      </c>
      <c r="D58" s="6">
        <v>334375624</v>
      </c>
      <c r="E58" s="6">
        <v>386160961</v>
      </c>
      <c r="F58" s="6">
        <v>341349660</v>
      </c>
      <c r="G58" s="6">
        <v>320867504</v>
      </c>
      <c r="H58" s="6">
        <v>359385370</v>
      </c>
      <c r="I58" s="6">
        <v>374406415</v>
      </c>
      <c r="J58" s="6">
        <v>404044488</v>
      </c>
      <c r="K58" s="6">
        <v>488961179</v>
      </c>
      <c r="L58" s="6">
        <v>291806293</v>
      </c>
      <c r="M58" s="6">
        <v>299543596</v>
      </c>
      <c r="N58" s="6">
        <v>209989902</v>
      </c>
      <c r="O58" s="6">
        <v>140138101</v>
      </c>
      <c r="P58" s="6">
        <v>131974160</v>
      </c>
      <c r="Q58" s="6">
        <v>161450070</v>
      </c>
      <c r="R58" s="6">
        <v>181667094</v>
      </c>
      <c r="S58" s="6">
        <v>253478753</v>
      </c>
      <c r="T58" s="6">
        <v>168656442</v>
      </c>
      <c r="U58" s="6">
        <v>262352078</v>
      </c>
      <c r="V58" s="6">
        <v>606974509</v>
      </c>
      <c r="W58" s="6">
        <v>185628605</v>
      </c>
      <c r="X58" s="6">
        <v>157760648</v>
      </c>
      <c r="Y58" s="6">
        <v>175869067</v>
      </c>
      <c r="Z58" s="6">
        <v>144815740</v>
      </c>
      <c r="AA58" s="6">
        <v>113336656</v>
      </c>
      <c r="AB58" s="6">
        <v>68323996</v>
      </c>
      <c r="AC58" s="6">
        <v>19335233</v>
      </c>
      <c r="AD58" s="6">
        <v>25959995</v>
      </c>
      <c r="AE58" s="6">
        <v>30011826</v>
      </c>
      <c r="AF58" s="6">
        <v>23932231</v>
      </c>
      <c r="AG58" s="6">
        <v>14049604</v>
      </c>
      <c r="AH58" s="6">
        <v>18182814</v>
      </c>
      <c r="AI58" s="6">
        <v>16099032</v>
      </c>
      <c r="AJ58" s="6">
        <v>18250396</v>
      </c>
      <c r="AK58" s="6">
        <v>16281866</v>
      </c>
      <c r="AL58" s="6">
        <v>8309155</v>
      </c>
      <c r="AM58" s="6">
        <v>10041210</v>
      </c>
      <c r="AN58" s="6">
        <v>10182563</v>
      </c>
      <c r="AO58" s="6">
        <v>16270815</v>
      </c>
      <c r="AP58" s="6">
        <v>10405452</v>
      </c>
      <c r="AQ58" s="6">
        <v>20074438</v>
      </c>
      <c r="AR58" s="6">
        <v>15498592</v>
      </c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</row>
    <row r="59" spans="1:168" s="3" customFormat="1" ht="12" x14ac:dyDescent="0.2">
      <c r="A59" s="3" t="s">
        <v>17</v>
      </c>
      <c r="B59" s="6">
        <v>4898685099</v>
      </c>
      <c r="C59" s="6">
        <v>2498002596</v>
      </c>
      <c r="D59" s="6">
        <v>1672437915</v>
      </c>
      <c r="E59" s="6">
        <v>1875662390</v>
      </c>
      <c r="F59" s="6">
        <v>1785724815</v>
      </c>
      <c r="G59" s="6">
        <v>1708567813</v>
      </c>
      <c r="H59" s="6">
        <v>1698350012</v>
      </c>
      <c r="I59" s="6">
        <v>1676898264</v>
      </c>
      <c r="J59" s="6">
        <v>1672472976</v>
      </c>
      <c r="K59" s="6">
        <v>1872591204</v>
      </c>
      <c r="L59" s="6">
        <v>1860508647</v>
      </c>
      <c r="M59" s="6">
        <v>2761497502</v>
      </c>
      <c r="N59" s="6">
        <v>2911468057</v>
      </c>
      <c r="O59" s="6">
        <v>1716835812</v>
      </c>
      <c r="P59" s="6">
        <v>1738835038</v>
      </c>
      <c r="Q59" s="6">
        <v>1744739728</v>
      </c>
      <c r="R59" s="6">
        <v>1693169503</v>
      </c>
      <c r="S59" s="6">
        <v>1909387185</v>
      </c>
      <c r="T59" s="6">
        <v>1770164055</v>
      </c>
      <c r="U59" s="6">
        <v>1594929187</v>
      </c>
      <c r="V59" s="6">
        <v>1363769252</v>
      </c>
      <c r="W59" s="6">
        <v>1226506277</v>
      </c>
      <c r="X59" s="6">
        <v>1127538831</v>
      </c>
      <c r="Y59" s="6">
        <v>1053010228</v>
      </c>
      <c r="Z59" s="6">
        <v>1004988772</v>
      </c>
      <c r="AA59" s="6">
        <v>928836639</v>
      </c>
      <c r="AB59" s="6">
        <v>887206135</v>
      </c>
      <c r="AC59" s="6">
        <v>856942818</v>
      </c>
      <c r="AD59" s="6">
        <v>882001266</v>
      </c>
      <c r="AE59" s="6">
        <v>867300618</v>
      </c>
      <c r="AF59" s="6">
        <v>743530920</v>
      </c>
      <c r="AG59" s="6">
        <v>667212311</v>
      </c>
      <c r="AH59" s="6">
        <v>611234603</v>
      </c>
      <c r="AI59" s="6">
        <v>512205808</v>
      </c>
      <c r="AJ59" s="6">
        <v>452920317</v>
      </c>
      <c r="AK59" s="6">
        <v>430753549</v>
      </c>
      <c r="AL59" s="6">
        <v>440393726</v>
      </c>
      <c r="AM59" s="6">
        <v>396852456</v>
      </c>
      <c r="AN59" s="6">
        <v>418015463</v>
      </c>
      <c r="AO59" s="6">
        <v>375678887</v>
      </c>
      <c r="AP59" s="6">
        <v>338115102</v>
      </c>
      <c r="AQ59" s="6">
        <v>319357045</v>
      </c>
      <c r="AR59" s="6">
        <v>400170924</v>
      </c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</row>
    <row r="60" spans="1:168" s="3" customFormat="1" ht="12" x14ac:dyDescent="0.2">
      <c r="A60" s="3" t="s">
        <v>19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46776</v>
      </c>
      <c r="P60" s="6">
        <v>0</v>
      </c>
      <c r="Q60" s="6">
        <v>9977</v>
      </c>
      <c r="R60" s="6">
        <v>307568</v>
      </c>
      <c r="S60" s="8">
        <v>482342</v>
      </c>
      <c r="T60" s="8">
        <v>671120</v>
      </c>
      <c r="U60" s="8">
        <v>1044461</v>
      </c>
      <c r="V60" s="8">
        <v>472925</v>
      </c>
      <c r="W60" s="8">
        <v>334296</v>
      </c>
      <c r="X60" s="8">
        <v>696212</v>
      </c>
      <c r="Y60" s="8">
        <v>574382</v>
      </c>
      <c r="Z60" s="8">
        <v>826861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</row>
    <row r="61" spans="1:168" s="3" customFormat="1" ht="12" x14ac:dyDescent="0.2">
      <c r="A61" s="3" t="s">
        <v>21</v>
      </c>
      <c r="B61" s="6">
        <v>111358845</v>
      </c>
      <c r="C61" s="6">
        <v>31164309</v>
      </c>
      <c r="D61" s="6">
        <v>0</v>
      </c>
      <c r="E61" s="6">
        <v>0</v>
      </c>
      <c r="F61" s="6">
        <v>0</v>
      </c>
      <c r="G61" s="6">
        <v>-1630027</v>
      </c>
      <c r="H61" s="6">
        <v>443600</v>
      </c>
      <c r="I61" s="6">
        <v>1892055</v>
      </c>
      <c r="J61" s="6">
        <v>-1940858</v>
      </c>
      <c r="K61" s="6">
        <v>2305574</v>
      </c>
      <c r="L61" s="6">
        <v>0</v>
      </c>
      <c r="M61" s="6">
        <v>32835656</v>
      </c>
      <c r="N61" s="6">
        <v>13814735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</row>
    <row r="62" spans="1:168" s="3" customFormat="1" ht="12" x14ac:dyDescent="0.2">
      <c r="A62" s="3" t="s">
        <v>22</v>
      </c>
      <c r="B62" s="6">
        <v>2492456985</v>
      </c>
      <c r="C62" s="6">
        <v>3306073552</v>
      </c>
      <c r="D62" s="6">
        <v>3012759964</v>
      </c>
      <c r="E62" s="6">
        <v>3619906143</v>
      </c>
      <c r="F62" s="6">
        <v>3437320871</v>
      </c>
      <c r="G62" s="6">
        <v>3531602251</v>
      </c>
      <c r="H62" s="6">
        <v>3296021400</v>
      </c>
      <c r="I62" s="6">
        <v>3140540239</v>
      </c>
      <c r="J62" s="6">
        <v>3274678333</v>
      </c>
      <c r="K62" s="6">
        <v>3392701824</v>
      </c>
      <c r="L62" s="6">
        <v>3362563996</v>
      </c>
      <c r="M62" s="6">
        <v>3290895254</v>
      </c>
      <c r="N62" s="6">
        <v>3164126773</v>
      </c>
      <c r="O62" s="6">
        <v>2841140268</v>
      </c>
      <c r="P62" s="6">
        <v>2728380710</v>
      </c>
      <c r="Q62" s="6">
        <v>2522282691</v>
      </c>
      <c r="R62" s="6">
        <v>2284066390</v>
      </c>
      <c r="S62" s="8">
        <v>2483704458</v>
      </c>
      <c r="T62" s="8">
        <v>2535087051</v>
      </c>
      <c r="U62" s="8">
        <v>2758040799</v>
      </c>
      <c r="V62" s="8">
        <v>2699479893</v>
      </c>
      <c r="W62" s="8">
        <v>2460141197</v>
      </c>
      <c r="X62" s="8">
        <v>2492020943</v>
      </c>
      <c r="Y62" s="8">
        <v>2352595534</v>
      </c>
      <c r="Z62" s="8">
        <v>2454896205</v>
      </c>
      <c r="AA62" s="8">
        <v>2424057961</v>
      </c>
      <c r="AB62" s="8">
        <v>2421285871</v>
      </c>
      <c r="AC62" s="8">
        <v>2514485669</v>
      </c>
      <c r="AD62" s="8">
        <v>2512600188</v>
      </c>
      <c r="AE62" s="8">
        <v>2322818048</v>
      </c>
      <c r="AF62" s="8">
        <v>2279691787</v>
      </c>
      <c r="AG62" s="8">
        <v>2061340817</v>
      </c>
      <c r="AH62" s="8">
        <v>1853807403</v>
      </c>
      <c r="AI62" s="8">
        <v>1734061668</v>
      </c>
      <c r="AJ62" s="8">
        <v>1662940473</v>
      </c>
      <c r="AK62" s="15">
        <v>1658957372</v>
      </c>
      <c r="AL62" s="15">
        <v>1798394712</v>
      </c>
      <c r="AM62" s="15">
        <v>1673691927</v>
      </c>
      <c r="AN62" s="8">
        <v>1618600041</v>
      </c>
      <c r="AO62" s="8">
        <v>1451448462</v>
      </c>
      <c r="AP62" s="8">
        <v>1574372719</v>
      </c>
      <c r="AQ62" s="8">
        <v>1517184671</v>
      </c>
      <c r="AR62" s="8">
        <v>1517123345</v>
      </c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</row>
    <row r="63" spans="1:168" s="3" customFormat="1" ht="12" x14ac:dyDescent="0.2">
      <c r="A63" s="3" t="s">
        <v>23</v>
      </c>
      <c r="B63" s="6">
        <v>6394011</v>
      </c>
      <c r="C63" s="6">
        <v>4155264</v>
      </c>
      <c r="D63" s="6">
        <v>35582121</v>
      </c>
      <c r="E63" s="6">
        <v>3650915</v>
      </c>
      <c r="F63" s="6">
        <v>4782680</v>
      </c>
      <c r="G63" s="6">
        <v>1335182</v>
      </c>
      <c r="H63" s="6">
        <v>1553810</v>
      </c>
      <c r="I63" s="6">
        <v>6502308</v>
      </c>
      <c r="J63" s="6">
        <v>28266790</v>
      </c>
      <c r="K63" s="6">
        <v>694502123</v>
      </c>
      <c r="L63" s="6">
        <v>26945513</v>
      </c>
      <c r="M63" s="6">
        <v>7833274</v>
      </c>
      <c r="N63" s="6">
        <v>7010172</v>
      </c>
      <c r="O63" s="6">
        <v>5936424</v>
      </c>
      <c r="P63" s="6">
        <v>9346410</v>
      </c>
      <c r="Q63" s="6">
        <v>5467918</v>
      </c>
      <c r="R63" s="6">
        <v>53051</v>
      </c>
      <c r="S63" s="15">
        <v>107675</v>
      </c>
      <c r="T63" s="8">
        <v>201344</v>
      </c>
      <c r="U63" s="8">
        <v>25381187</v>
      </c>
      <c r="V63" s="8">
        <v>82432571</v>
      </c>
      <c r="W63" s="8">
        <v>107702</v>
      </c>
      <c r="X63" s="8">
        <v>182711</v>
      </c>
      <c r="Y63" s="8">
        <v>0</v>
      </c>
      <c r="Z63" s="8">
        <v>32678</v>
      </c>
      <c r="AA63" s="8">
        <v>12774</v>
      </c>
      <c r="AB63" s="8">
        <v>13667</v>
      </c>
      <c r="AC63" s="8">
        <v>182890</v>
      </c>
      <c r="AD63" s="8">
        <v>935847</v>
      </c>
      <c r="AE63" s="8">
        <v>169143</v>
      </c>
      <c r="AF63" s="8">
        <v>681121</v>
      </c>
      <c r="AG63" s="8">
        <v>2305114</v>
      </c>
      <c r="AH63" s="8">
        <v>587770</v>
      </c>
      <c r="AI63" s="8">
        <v>0</v>
      </c>
      <c r="AJ63" s="15">
        <v>0</v>
      </c>
      <c r="AK63" s="15">
        <v>0</v>
      </c>
      <c r="AL63" s="15">
        <v>168731</v>
      </c>
      <c r="AM63" s="15">
        <v>53402</v>
      </c>
      <c r="AN63" s="15">
        <v>146389</v>
      </c>
      <c r="AO63" s="8">
        <v>997360</v>
      </c>
      <c r="AP63" s="8">
        <v>943077</v>
      </c>
      <c r="AQ63" s="8">
        <v>775309</v>
      </c>
      <c r="AR63" s="8">
        <v>4677813</v>
      </c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</row>
    <row r="64" spans="1:168" s="3" customFormat="1" ht="12" x14ac:dyDescent="0.2">
      <c r="A64" s="3" t="s">
        <v>24</v>
      </c>
      <c r="B64" s="6">
        <v>124527501</v>
      </c>
      <c r="C64" s="6">
        <v>77787209</v>
      </c>
      <c r="D64" s="6">
        <v>104223373</v>
      </c>
      <c r="E64" s="6">
        <v>74337222</v>
      </c>
      <c r="F64" s="6">
        <v>100661329</v>
      </c>
      <c r="G64" s="6">
        <v>56062936</v>
      </c>
      <c r="H64" s="6">
        <v>61656681</v>
      </c>
      <c r="I64" s="6">
        <v>86335744</v>
      </c>
      <c r="J64" s="6">
        <v>86934029</v>
      </c>
      <c r="K64" s="6">
        <v>133872130</v>
      </c>
      <c r="L64" s="6">
        <v>87728039</v>
      </c>
      <c r="M64" s="6">
        <v>102797690</v>
      </c>
      <c r="N64" s="6">
        <v>89413374</v>
      </c>
      <c r="O64" s="6">
        <v>75964167</v>
      </c>
      <c r="P64" s="6">
        <v>44681165</v>
      </c>
      <c r="Q64" s="6">
        <v>42360601</v>
      </c>
      <c r="R64" s="6">
        <v>32190292</v>
      </c>
      <c r="S64" s="15">
        <v>30816846</v>
      </c>
      <c r="T64" s="15">
        <v>27126751</v>
      </c>
      <c r="U64" s="15">
        <v>48711146</v>
      </c>
      <c r="V64" s="15">
        <v>44582456</v>
      </c>
      <c r="W64" s="15">
        <v>31866218</v>
      </c>
      <c r="X64" s="15">
        <v>23224380</v>
      </c>
      <c r="Y64" s="15">
        <v>27812970</v>
      </c>
      <c r="Z64" s="15">
        <v>22308029</v>
      </c>
      <c r="AA64" s="15">
        <v>17242986</v>
      </c>
      <c r="AB64" s="15">
        <v>18160100</v>
      </c>
      <c r="AC64" s="15">
        <v>17645572</v>
      </c>
      <c r="AD64" s="15">
        <v>6415361</v>
      </c>
      <c r="AE64" s="15">
        <v>8046366</v>
      </c>
      <c r="AF64" s="15">
        <v>4085368</v>
      </c>
      <c r="AG64" s="15">
        <v>4428083</v>
      </c>
      <c r="AH64" s="15">
        <v>4501120</v>
      </c>
      <c r="AI64" s="8">
        <v>4399522</v>
      </c>
      <c r="AJ64" s="15">
        <v>5146156</v>
      </c>
      <c r="AK64" s="15">
        <v>2949131</v>
      </c>
      <c r="AL64" s="15">
        <v>2929524</v>
      </c>
      <c r="AM64" s="15">
        <v>2579441</v>
      </c>
      <c r="AN64" s="15">
        <v>2399875</v>
      </c>
      <c r="AO64" s="8">
        <v>2164666</v>
      </c>
      <c r="AP64" s="8">
        <v>4116196</v>
      </c>
      <c r="AQ64" s="8">
        <v>10323523</v>
      </c>
      <c r="AR64" s="8">
        <v>-562095</v>
      </c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</row>
    <row r="65" spans="1:168" s="3" customFormat="1" ht="12" x14ac:dyDescent="0.2">
      <c r="A65" s="3" t="s">
        <v>25</v>
      </c>
      <c r="B65" s="6">
        <v>514597</v>
      </c>
      <c r="C65" s="6">
        <v>214655</v>
      </c>
      <c r="D65" s="6">
        <v>-5114263</v>
      </c>
      <c r="E65" s="6">
        <v>424396</v>
      </c>
      <c r="F65" s="6">
        <v>928280</v>
      </c>
      <c r="G65" s="6">
        <v>-5831922</v>
      </c>
      <c r="H65" s="6">
        <v>-6992558</v>
      </c>
      <c r="I65" s="6">
        <v>1342088</v>
      </c>
      <c r="J65" s="6">
        <v>10277693</v>
      </c>
      <c r="K65" s="6">
        <v>63030877</v>
      </c>
      <c r="L65" s="6">
        <v>13045682</v>
      </c>
      <c r="M65" s="6">
        <v>1441779</v>
      </c>
      <c r="N65" s="6">
        <v>696932</v>
      </c>
      <c r="O65" s="6">
        <v>921148</v>
      </c>
      <c r="P65" s="6">
        <v>1142997</v>
      </c>
      <c r="Q65" s="6">
        <v>1062318</v>
      </c>
      <c r="R65" s="6">
        <v>1137113</v>
      </c>
      <c r="S65" s="15">
        <v>1010703</v>
      </c>
      <c r="T65" s="15">
        <v>1102543</v>
      </c>
      <c r="U65" s="15">
        <v>818811</v>
      </c>
      <c r="V65" s="15">
        <v>1888738</v>
      </c>
      <c r="W65" s="15">
        <v>112965</v>
      </c>
      <c r="X65" s="15">
        <v>332547</v>
      </c>
      <c r="Y65" s="15">
        <v>119876</v>
      </c>
      <c r="Z65" s="15">
        <v>178393</v>
      </c>
      <c r="AA65" s="15">
        <v>191452</v>
      </c>
      <c r="AB65" s="15">
        <v>77896</v>
      </c>
      <c r="AC65" s="15">
        <v>345982</v>
      </c>
      <c r="AD65" s="15">
        <v>5982</v>
      </c>
      <c r="AE65" s="15">
        <v>1809</v>
      </c>
      <c r="AF65" s="15">
        <v>0</v>
      </c>
      <c r="AG65" s="15">
        <v>6364</v>
      </c>
      <c r="AH65" s="15">
        <v>17000</v>
      </c>
      <c r="AI65" s="8">
        <v>93631</v>
      </c>
      <c r="AJ65" s="15">
        <v>127435</v>
      </c>
      <c r="AK65" s="15">
        <v>80237</v>
      </c>
      <c r="AL65" s="15">
        <v>146752</v>
      </c>
      <c r="AM65" s="15">
        <v>322475</v>
      </c>
      <c r="AN65" s="15">
        <v>732508</v>
      </c>
      <c r="AO65" s="8">
        <v>298653</v>
      </c>
      <c r="AP65" s="8">
        <v>373605</v>
      </c>
      <c r="AQ65" s="8">
        <v>623193</v>
      </c>
      <c r="AR65" s="8">
        <v>371815</v>
      </c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</row>
    <row r="66" spans="1:168" s="3" customFormat="1" ht="12" x14ac:dyDescent="0.2">
      <c r="A66" s="3" t="s">
        <v>26</v>
      </c>
      <c r="B66" s="6">
        <v>629799609</v>
      </c>
      <c r="C66" s="6">
        <v>598892216</v>
      </c>
      <c r="D66" s="6">
        <v>565659679</v>
      </c>
      <c r="E66" s="6">
        <v>543204095</v>
      </c>
      <c r="F66" s="6">
        <v>523392970</v>
      </c>
      <c r="G66" s="6">
        <v>521755039</v>
      </c>
      <c r="H66" s="6">
        <v>501775197</v>
      </c>
      <c r="I66" s="6">
        <v>478272578</v>
      </c>
      <c r="J66" s="6">
        <v>472449654</v>
      </c>
      <c r="K66" s="6">
        <v>506462596</v>
      </c>
      <c r="L66" s="6">
        <v>522728232</v>
      </c>
      <c r="M66" s="6">
        <v>483787189</v>
      </c>
      <c r="N66" s="6">
        <v>492309756</v>
      </c>
      <c r="O66" s="6">
        <v>435566066</v>
      </c>
      <c r="P66" s="6">
        <v>342584219</v>
      </c>
      <c r="Q66" s="6">
        <v>331523181</v>
      </c>
      <c r="R66" s="6">
        <v>323701663</v>
      </c>
      <c r="S66" s="15">
        <v>268162146</v>
      </c>
      <c r="T66" s="15">
        <v>218463715</v>
      </c>
      <c r="U66" s="15">
        <v>182737514</v>
      </c>
      <c r="V66" s="15">
        <v>171249580</v>
      </c>
      <c r="W66" s="15">
        <v>148718846</v>
      </c>
      <c r="X66" s="15">
        <v>136763050</v>
      </c>
      <c r="Y66" s="15">
        <v>157496842</v>
      </c>
      <c r="Z66" s="15">
        <v>159582884</v>
      </c>
      <c r="AA66" s="15">
        <v>154040476</v>
      </c>
      <c r="AB66" s="15">
        <v>139994289</v>
      </c>
      <c r="AC66" s="15">
        <v>125266185</v>
      </c>
      <c r="AD66" s="15">
        <v>112214112</v>
      </c>
      <c r="AE66" s="15">
        <v>82331390</v>
      </c>
      <c r="AF66" s="15">
        <v>81405760</v>
      </c>
      <c r="AG66" s="15">
        <v>70899832</v>
      </c>
      <c r="AH66" s="15">
        <v>80882111</v>
      </c>
      <c r="AI66" s="8">
        <v>71981382</v>
      </c>
      <c r="AJ66" s="15">
        <v>61736049</v>
      </c>
      <c r="AK66" s="15">
        <v>41952626</v>
      </c>
      <c r="AL66" s="15">
        <v>31229913</v>
      </c>
      <c r="AM66" s="15">
        <v>24868416</v>
      </c>
      <c r="AN66" s="15">
        <v>18630821</v>
      </c>
      <c r="AO66" s="8">
        <v>16132308</v>
      </c>
      <c r="AP66" s="8">
        <v>14399460</v>
      </c>
      <c r="AQ66" s="8">
        <v>13942543</v>
      </c>
      <c r="AR66" s="8">
        <v>16435378</v>
      </c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</row>
    <row r="67" spans="1:168" s="3" customFormat="1" ht="12" x14ac:dyDescent="0.2">
      <c r="A67" s="3" t="s">
        <v>28</v>
      </c>
      <c r="B67" s="6">
        <v>23774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156000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</row>
    <row r="68" spans="1:168" s="3" customFormat="1" ht="12" x14ac:dyDescent="0.2">
      <c r="A68" s="3" t="s">
        <v>27</v>
      </c>
      <c r="B68" s="7">
        <v>708829249</v>
      </c>
      <c r="C68" s="7">
        <v>1098429904</v>
      </c>
      <c r="D68" s="7">
        <v>349840664</v>
      </c>
      <c r="E68" s="7">
        <v>305850469</v>
      </c>
      <c r="F68" s="7">
        <v>348441063</v>
      </c>
      <c r="G68" s="7">
        <v>311031710</v>
      </c>
      <c r="H68" s="7">
        <v>353139149</v>
      </c>
      <c r="I68" s="7">
        <v>320211069</v>
      </c>
      <c r="J68" s="7">
        <v>332298834</v>
      </c>
      <c r="K68" s="7">
        <v>422471777</v>
      </c>
      <c r="L68" s="7">
        <v>420757669</v>
      </c>
      <c r="M68" s="7">
        <v>304614871</v>
      </c>
      <c r="N68" s="7">
        <v>282589391</v>
      </c>
      <c r="O68" s="7">
        <v>300259585</v>
      </c>
      <c r="P68" s="7">
        <v>288418715</v>
      </c>
      <c r="Q68" s="7">
        <v>298999127</v>
      </c>
      <c r="R68" s="7">
        <v>285838768</v>
      </c>
      <c r="S68" s="7">
        <v>264946505</v>
      </c>
      <c r="T68" s="7">
        <v>275930362</v>
      </c>
      <c r="U68" s="7">
        <v>256559393</v>
      </c>
      <c r="V68" s="7">
        <v>264423909</v>
      </c>
      <c r="W68" s="7">
        <v>205137214</v>
      </c>
      <c r="X68" s="7">
        <v>177596865</v>
      </c>
      <c r="Y68" s="7">
        <v>212115678</v>
      </c>
      <c r="Z68" s="7">
        <v>197673437</v>
      </c>
      <c r="AA68" s="7">
        <v>178578752</v>
      </c>
      <c r="AB68" s="7">
        <v>365093794</v>
      </c>
      <c r="AC68" s="7">
        <v>161518663</v>
      </c>
      <c r="AD68" s="7">
        <v>136393255</v>
      </c>
      <c r="AE68" s="7">
        <v>85538722</v>
      </c>
      <c r="AF68" s="7">
        <v>71600764</v>
      </c>
      <c r="AG68" s="7">
        <v>71669158</v>
      </c>
      <c r="AH68" s="7">
        <v>47973793</v>
      </c>
      <c r="AI68" s="7">
        <v>31550613</v>
      </c>
      <c r="AJ68" s="16">
        <v>21359843</v>
      </c>
      <c r="AK68" s="16">
        <v>16822949</v>
      </c>
      <c r="AL68" s="16">
        <v>18049453</v>
      </c>
      <c r="AM68" s="7">
        <v>17920755</v>
      </c>
      <c r="AN68" s="7">
        <v>16436045</v>
      </c>
      <c r="AO68" s="7">
        <v>10979086</v>
      </c>
      <c r="AP68" s="7">
        <v>12865990</v>
      </c>
      <c r="AQ68" s="7">
        <v>14436904</v>
      </c>
      <c r="AR68" s="7">
        <v>22188501</v>
      </c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</row>
    <row r="69" spans="1:168" s="9" customFormat="1" ht="12" x14ac:dyDescent="0.2">
      <c r="A69" s="9" t="s">
        <v>33</v>
      </c>
      <c r="B69" s="21">
        <f t="shared" ref="B69:AR69" si="5">SUM(B56:B68)</f>
        <v>15047370993</v>
      </c>
      <c r="C69" s="21">
        <f t="shared" si="5"/>
        <v>12439764368</v>
      </c>
      <c r="D69" s="21">
        <f t="shared" si="5"/>
        <v>9394736482</v>
      </c>
      <c r="E69" s="21">
        <f t="shared" si="5"/>
        <v>7521888920</v>
      </c>
      <c r="F69" s="21">
        <f t="shared" si="5"/>
        <v>7767630710</v>
      </c>
      <c r="G69" s="21">
        <f t="shared" si="5"/>
        <v>7728070058</v>
      </c>
      <c r="H69" s="21">
        <f t="shared" si="5"/>
        <v>7195098163</v>
      </c>
      <c r="I69" s="21">
        <f t="shared" si="5"/>
        <v>6784036432</v>
      </c>
      <c r="J69" s="21">
        <f t="shared" si="5"/>
        <v>6767061883</v>
      </c>
      <c r="K69" s="21">
        <f t="shared" si="5"/>
        <v>8421029518</v>
      </c>
      <c r="L69" s="21">
        <f t="shared" si="5"/>
        <v>6997828172</v>
      </c>
      <c r="M69" s="21">
        <f t="shared" si="5"/>
        <v>7746660943</v>
      </c>
      <c r="N69" s="21">
        <f t="shared" si="5"/>
        <v>7700009388</v>
      </c>
      <c r="O69" s="21">
        <f t="shared" si="5"/>
        <v>5940697336</v>
      </c>
      <c r="P69" s="21">
        <f t="shared" si="5"/>
        <v>5691678051</v>
      </c>
      <c r="Q69" s="21">
        <f t="shared" si="5"/>
        <v>5471205533</v>
      </c>
      <c r="R69" s="21">
        <f t="shared" si="5"/>
        <v>5243419717</v>
      </c>
      <c r="S69" s="21">
        <f t="shared" si="5"/>
        <v>6653953964</v>
      </c>
      <c r="T69" s="21">
        <f t="shared" si="5"/>
        <v>5414832526</v>
      </c>
      <c r="U69" s="21">
        <f t="shared" si="5"/>
        <v>5617889586</v>
      </c>
      <c r="V69" s="21">
        <f t="shared" si="5"/>
        <v>6096739876</v>
      </c>
      <c r="W69" s="21">
        <f t="shared" si="5"/>
        <v>4549764558</v>
      </c>
      <c r="X69" s="21">
        <f t="shared" si="5"/>
        <v>4417223661</v>
      </c>
      <c r="Y69" s="21">
        <f t="shared" si="5"/>
        <v>4262123545</v>
      </c>
      <c r="Z69" s="21">
        <f t="shared" si="5"/>
        <v>4292428552</v>
      </c>
      <c r="AA69" s="21">
        <f t="shared" si="5"/>
        <v>4132997197</v>
      </c>
      <c r="AB69" s="21">
        <f t="shared" si="5"/>
        <v>4193862318</v>
      </c>
      <c r="AC69" s="21">
        <f t="shared" si="5"/>
        <v>4005896684</v>
      </c>
      <c r="AD69" s="21">
        <f t="shared" si="5"/>
        <v>3959636214</v>
      </c>
      <c r="AE69" s="21">
        <f t="shared" si="5"/>
        <v>3609725335</v>
      </c>
      <c r="AF69" s="21">
        <f t="shared" si="5"/>
        <v>3421634960</v>
      </c>
      <c r="AG69" s="21">
        <f t="shared" si="5"/>
        <v>3147542305</v>
      </c>
      <c r="AH69" s="21">
        <f t="shared" si="5"/>
        <v>2873485346</v>
      </c>
      <c r="AI69" s="21">
        <f t="shared" si="5"/>
        <v>2610681003</v>
      </c>
      <c r="AJ69" s="21">
        <f t="shared" si="5"/>
        <v>2464016623</v>
      </c>
      <c r="AK69" s="21">
        <f t="shared" si="5"/>
        <v>2398561175</v>
      </c>
      <c r="AL69" s="21">
        <f t="shared" si="5"/>
        <v>2605103715</v>
      </c>
      <c r="AM69" s="21">
        <f t="shared" si="5"/>
        <v>2488836598</v>
      </c>
      <c r="AN69" s="21">
        <f t="shared" si="5"/>
        <v>2420118581</v>
      </c>
      <c r="AO69" s="21">
        <f t="shared" si="5"/>
        <v>2201033410</v>
      </c>
      <c r="AP69" s="21">
        <f t="shared" si="5"/>
        <v>2279709821</v>
      </c>
      <c r="AQ69" s="21">
        <f t="shared" si="5"/>
        <v>2182272653</v>
      </c>
      <c r="AR69" s="21">
        <f t="shared" si="5"/>
        <v>2234301080</v>
      </c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</row>
    <row r="70" spans="1:168" s="9" customFormat="1" ht="12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</row>
    <row r="71" spans="1:168" s="9" customFormat="1" ht="12" x14ac:dyDescent="0.2">
      <c r="A71" s="3" t="s">
        <v>52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</row>
    <row r="72" spans="1:168" s="3" customFormat="1" ht="12" x14ac:dyDescent="0.2">
      <c r="A72" s="23" t="s">
        <v>51</v>
      </c>
      <c r="B72" s="20">
        <v>736896696</v>
      </c>
      <c r="C72" s="20">
        <v>1080186456</v>
      </c>
      <c r="D72" s="20">
        <v>969321917</v>
      </c>
      <c r="E72" s="20">
        <v>1200076493</v>
      </c>
      <c r="F72" s="20">
        <v>1105046870</v>
      </c>
      <c r="G72" s="20">
        <v>1068702833</v>
      </c>
      <c r="H72" s="20">
        <v>701509926</v>
      </c>
      <c r="I72" s="20">
        <v>666658614</v>
      </c>
      <c r="J72" s="20">
        <v>730640936</v>
      </c>
      <c r="K72" s="20">
        <v>870925062</v>
      </c>
      <c r="L72" s="20">
        <v>938714002</v>
      </c>
      <c r="M72" s="20">
        <v>1254894651</v>
      </c>
      <c r="N72" s="20">
        <v>1373000000</v>
      </c>
      <c r="O72" s="20">
        <v>1103000000</v>
      </c>
      <c r="P72" s="20">
        <v>1089000000</v>
      </c>
      <c r="Q72" s="20">
        <v>1037000000</v>
      </c>
      <c r="R72" s="20">
        <v>1150000000</v>
      </c>
      <c r="S72" s="20">
        <v>862000000</v>
      </c>
      <c r="T72" s="20">
        <v>956000000</v>
      </c>
      <c r="U72" s="20">
        <v>928000000</v>
      </c>
      <c r="V72" s="20">
        <v>519000000</v>
      </c>
      <c r="W72" s="20">
        <v>492000000</v>
      </c>
      <c r="X72" s="20">
        <v>431000000</v>
      </c>
      <c r="Y72" s="20">
        <v>367000000</v>
      </c>
      <c r="Z72" s="20">
        <v>411000000</v>
      </c>
      <c r="AA72" s="20">
        <v>379000000</v>
      </c>
      <c r="AB72" s="20">
        <v>647000000</v>
      </c>
      <c r="AC72" s="20">
        <v>319000000</v>
      </c>
      <c r="AD72" s="20">
        <v>299000000</v>
      </c>
      <c r="AE72" s="20">
        <v>290000000</v>
      </c>
      <c r="AF72" s="20">
        <v>95000000</v>
      </c>
      <c r="AG72" s="20">
        <v>56000000</v>
      </c>
      <c r="AH72" s="20">
        <v>25000000</v>
      </c>
      <c r="AI72" s="20">
        <v>29000000</v>
      </c>
      <c r="AJ72" s="20">
        <v>15000000</v>
      </c>
      <c r="AK72" s="20">
        <v>90000000</v>
      </c>
      <c r="AL72" s="20">
        <v>17000000</v>
      </c>
      <c r="AM72" s="20">
        <v>10000000</v>
      </c>
      <c r="AN72" s="20">
        <v>12000000</v>
      </c>
      <c r="AO72" s="20">
        <v>10000000</v>
      </c>
      <c r="AP72" s="20">
        <v>10000000</v>
      </c>
      <c r="AQ72" s="20">
        <v>6000000</v>
      </c>
      <c r="AR72" s="20">
        <v>5000000</v>
      </c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</row>
    <row r="73" spans="1:168" s="3" customFormat="1" ht="12" x14ac:dyDescent="0.2">
      <c r="A73" s="23" t="s">
        <v>41</v>
      </c>
      <c r="B73" s="20">
        <v>498400027</v>
      </c>
      <c r="C73" s="20">
        <v>967816</v>
      </c>
      <c r="D73" s="20">
        <v>10860574</v>
      </c>
      <c r="E73" s="20">
        <v>150539324</v>
      </c>
      <c r="F73" s="20">
        <v>0</v>
      </c>
      <c r="G73" s="20">
        <v>59057730</v>
      </c>
      <c r="H73" s="20">
        <v>6168562</v>
      </c>
      <c r="I73" s="20">
        <v>408643</v>
      </c>
      <c r="J73" s="20">
        <v>0</v>
      </c>
      <c r="K73" s="20">
        <v>0</v>
      </c>
      <c r="L73" s="20">
        <v>25000000</v>
      </c>
      <c r="M73" s="20">
        <v>38996882</v>
      </c>
      <c r="N73" s="20">
        <v>-18000000</v>
      </c>
      <c r="O73" s="20">
        <v>327000000</v>
      </c>
      <c r="P73" s="20">
        <v>242000000</v>
      </c>
      <c r="Q73" s="20">
        <v>35000000</v>
      </c>
      <c r="R73" s="20">
        <v>494000000</v>
      </c>
      <c r="S73" s="20">
        <v>603000000</v>
      </c>
      <c r="T73" s="20">
        <v>964000000</v>
      </c>
      <c r="U73" s="20">
        <v>1443000000</v>
      </c>
      <c r="V73" s="20">
        <v>665000000</v>
      </c>
      <c r="W73" s="20">
        <v>634000000</v>
      </c>
      <c r="X73" s="20">
        <v>631000000</v>
      </c>
      <c r="Y73" s="20">
        <v>652000000</v>
      </c>
      <c r="Z73" s="20">
        <v>622000000</v>
      </c>
      <c r="AA73" s="20">
        <v>653000000</v>
      </c>
      <c r="AB73" s="20">
        <v>621000000</v>
      </c>
      <c r="AC73" s="20">
        <v>603000000</v>
      </c>
      <c r="AD73" s="20">
        <v>667000000</v>
      </c>
      <c r="AE73" s="20">
        <v>707000000</v>
      </c>
      <c r="AF73" s="20">
        <v>826000000</v>
      </c>
      <c r="AG73" s="20">
        <v>700000000</v>
      </c>
      <c r="AH73" s="20">
        <v>687000000</v>
      </c>
      <c r="AI73" s="20">
        <v>713000000</v>
      </c>
      <c r="AJ73" s="20">
        <v>653000000</v>
      </c>
      <c r="AK73" s="20">
        <v>678000000</v>
      </c>
      <c r="AL73" s="20">
        <v>899000000</v>
      </c>
      <c r="AM73" s="20">
        <v>943000000</v>
      </c>
      <c r="AN73" s="20">
        <v>945000000</v>
      </c>
      <c r="AO73" s="20">
        <v>928000000</v>
      </c>
      <c r="AP73" s="20">
        <v>804000000</v>
      </c>
      <c r="AQ73" s="20">
        <v>812000000</v>
      </c>
      <c r="AR73" s="20">
        <v>850000000</v>
      </c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</row>
    <row r="74" spans="1:168" s="9" customFormat="1" ht="12" x14ac:dyDescent="0.2">
      <c r="A74" s="24" t="s">
        <v>53</v>
      </c>
      <c r="B74" s="21">
        <f>SUM(B72:B73)</f>
        <v>1235296723</v>
      </c>
      <c r="C74" s="21">
        <f t="shared" ref="C74:AR74" si="6">SUM(C72:C73)</f>
        <v>1081154272</v>
      </c>
      <c r="D74" s="21">
        <f t="shared" si="6"/>
        <v>980182491</v>
      </c>
      <c r="E74" s="21">
        <f t="shared" si="6"/>
        <v>1350615817</v>
      </c>
      <c r="F74" s="21">
        <f t="shared" si="6"/>
        <v>1105046870</v>
      </c>
      <c r="G74" s="21">
        <f t="shared" si="6"/>
        <v>1127760563</v>
      </c>
      <c r="H74" s="21">
        <f t="shared" si="6"/>
        <v>707678488</v>
      </c>
      <c r="I74" s="21">
        <f t="shared" si="6"/>
        <v>667067257</v>
      </c>
      <c r="J74" s="21">
        <f t="shared" si="6"/>
        <v>730640936</v>
      </c>
      <c r="K74" s="21">
        <f t="shared" si="6"/>
        <v>870925062</v>
      </c>
      <c r="L74" s="21">
        <f t="shared" si="6"/>
        <v>963714002</v>
      </c>
      <c r="M74" s="21">
        <f t="shared" si="6"/>
        <v>1293891533</v>
      </c>
      <c r="N74" s="21">
        <f t="shared" si="6"/>
        <v>1355000000</v>
      </c>
      <c r="O74" s="21">
        <f t="shared" si="6"/>
        <v>1430000000</v>
      </c>
      <c r="P74" s="21">
        <f t="shared" si="6"/>
        <v>1331000000</v>
      </c>
      <c r="Q74" s="21">
        <f t="shared" si="6"/>
        <v>1072000000</v>
      </c>
      <c r="R74" s="21">
        <f t="shared" si="6"/>
        <v>1644000000</v>
      </c>
      <c r="S74" s="21">
        <f t="shared" si="6"/>
        <v>1465000000</v>
      </c>
      <c r="T74" s="21">
        <f t="shared" si="6"/>
        <v>1920000000</v>
      </c>
      <c r="U74" s="21">
        <f t="shared" si="6"/>
        <v>2371000000</v>
      </c>
      <c r="V74" s="21">
        <f t="shared" si="6"/>
        <v>1184000000</v>
      </c>
      <c r="W74" s="21">
        <f t="shared" si="6"/>
        <v>1126000000</v>
      </c>
      <c r="X74" s="21">
        <f t="shared" si="6"/>
        <v>1062000000</v>
      </c>
      <c r="Y74" s="21">
        <f t="shared" si="6"/>
        <v>1019000000</v>
      </c>
      <c r="Z74" s="21">
        <f t="shared" si="6"/>
        <v>1033000000</v>
      </c>
      <c r="AA74" s="21">
        <f t="shared" si="6"/>
        <v>1032000000</v>
      </c>
      <c r="AB74" s="21">
        <f t="shared" si="6"/>
        <v>1268000000</v>
      </c>
      <c r="AC74" s="21">
        <f t="shared" si="6"/>
        <v>922000000</v>
      </c>
      <c r="AD74" s="21">
        <f t="shared" si="6"/>
        <v>966000000</v>
      </c>
      <c r="AE74" s="21">
        <f t="shared" si="6"/>
        <v>997000000</v>
      </c>
      <c r="AF74" s="21">
        <f t="shared" si="6"/>
        <v>921000000</v>
      </c>
      <c r="AG74" s="21">
        <f t="shared" si="6"/>
        <v>756000000</v>
      </c>
      <c r="AH74" s="21">
        <f t="shared" si="6"/>
        <v>712000000</v>
      </c>
      <c r="AI74" s="21">
        <f t="shared" si="6"/>
        <v>742000000</v>
      </c>
      <c r="AJ74" s="21">
        <f t="shared" si="6"/>
        <v>668000000</v>
      </c>
      <c r="AK74" s="21">
        <f t="shared" si="6"/>
        <v>768000000</v>
      </c>
      <c r="AL74" s="21">
        <f t="shared" si="6"/>
        <v>916000000</v>
      </c>
      <c r="AM74" s="21">
        <f t="shared" si="6"/>
        <v>953000000</v>
      </c>
      <c r="AN74" s="21">
        <f t="shared" si="6"/>
        <v>957000000</v>
      </c>
      <c r="AO74" s="21">
        <f t="shared" si="6"/>
        <v>938000000</v>
      </c>
      <c r="AP74" s="21">
        <f t="shared" si="6"/>
        <v>814000000</v>
      </c>
      <c r="AQ74" s="21">
        <f t="shared" si="6"/>
        <v>818000000</v>
      </c>
      <c r="AR74" s="21">
        <f t="shared" si="6"/>
        <v>855000000</v>
      </c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</row>
    <row r="76" spans="1:168" ht="13.5" thickBot="1" x14ac:dyDescent="0.25">
      <c r="A76" s="9" t="s">
        <v>47</v>
      </c>
      <c r="B76" s="22">
        <f>SUM(B69,B53,B35,B20,B74)</f>
        <v>107228653060</v>
      </c>
      <c r="C76" s="22">
        <f t="shared" ref="C76:AR76" si="7">SUM(C69,C53,C35,C20,C74)</f>
        <v>99587211050</v>
      </c>
      <c r="D76" s="22">
        <f t="shared" si="7"/>
        <v>95058142346</v>
      </c>
      <c r="E76" s="22">
        <f t="shared" si="7"/>
        <v>91784302008</v>
      </c>
      <c r="F76" s="22">
        <f t="shared" si="7"/>
        <v>87936395114</v>
      </c>
      <c r="G76" s="22">
        <f t="shared" si="7"/>
        <v>83468356737</v>
      </c>
      <c r="H76" s="22">
        <f t="shared" si="7"/>
        <v>79986484814</v>
      </c>
      <c r="I76" s="22">
        <f t="shared" si="7"/>
        <v>78035312052</v>
      </c>
      <c r="J76" s="22">
        <f t="shared" si="7"/>
        <v>72880529616</v>
      </c>
      <c r="K76" s="22">
        <f t="shared" si="7"/>
        <v>71029226981</v>
      </c>
      <c r="L76" s="22">
        <f t="shared" si="7"/>
        <v>66981665297</v>
      </c>
      <c r="M76" s="22">
        <f t="shared" si="7"/>
        <v>65319896531</v>
      </c>
      <c r="N76" s="22">
        <f t="shared" si="7"/>
        <v>62813361181</v>
      </c>
      <c r="O76" s="22">
        <f t="shared" si="7"/>
        <v>60170479485</v>
      </c>
      <c r="P76" s="22">
        <f t="shared" si="7"/>
        <v>61975191892</v>
      </c>
      <c r="Q76" s="22">
        <f t="shared" si="7"/>
        <v>58710253992</v>
      </c>
      <c r="R76" s="22">
        <f t="shared" si="7"/>
        <v>54004020637</v>
      </c>
      <c r="S76" s="22">
        <f t="shared" si="7"/>
        <v>52795008300</v>
      </c>
      <c r="T76" s="22">
        <f t="shared" si="7"/>
        <v>47275812288</v>
      </c>
      <c r="U76" s="22">
        <f t="shared" si="7"/>
        <v>44325608402</v>
      </c>
      <c r="V76" s="22">
        <f t="shared" si="7"/>
        <v>40843171156</v>
      </c>
      <c r="W76" s="22">
        <f t="shared" si="7"/>
        <v>40197939181</v>
      </c>
      <c r="X76" s="22">
        <f t="shared" si="7"/>
        <v>37854243211</v>
      </c>
      <c r="Y76" s="22">
        <f t="shared" si="7"/>
        <v>35832069196</v>
      </c>
      <c r="Z76" s="22">
        <f t="shared" si="7"/>
        <v>34896792372</v>
      </c>
      <c r="AA76" s="22">
        <f t="shared" si="7"/>
        <v>33709464455</v>
      </c>
      <c r="AB76" s="22">
        <f t="shared" si="7"/>
        <v>32071060970</v>
      </c>
      <c r="AC76" s="22">
        <f t="shared" si="7"/>
        <v>31591659438</v>
      </c>
      <c r="AD76" s="22">
        <f t="shared" si="7"/>
        <v>31351435425</v>
      </c>
      <c r="AE76" s="22">
        <f t="shared" si="7"/>
        <v>30156917368</v>
      </c>
      <c r="AF76" s="22">
        <f t="shared" si="7"/>
        <v>29021752250</v>
      </c>
      <c r="AG76" s="22">
        <f t="shared" si="7"/>
        <v>27481715827</v>
      </c>
      <c r="AH76" s="22">
        <f t="shared" si="7"/>
        <v>25937563973</v>
      </c>
      <c r="AI76" s="22">
        <f t="shared" si="7"/>
        <v>24489123985</v>
      </c>
      <c r="AJ76" s="22">
        <f t="shared" si="7"/>
        <v>22426793519</v>
      </c>
      <c r="AK76" s="22">
        <f t="shared" si="7"/>
        <v>21390304502</v>
      </c>
      <c r="AL76" s="22">
        <f t="shared" si="7"/>
        <v>20019667654</v>
      </c>
      <c r="AM76" s="22">
        <f t="shared" si="7"/>
        <v>18808164875</v>
      </c>
      <c r="AN76" s="22">
        <f t="shared" si="7"/>
        <v>17035429485</v>
      </c>
      <c r="AO76" s="22">
        <f t="shared" si="7"/>
        <v>15733628657</v>
      </c>
      <c r="AP76" s="22">
        <f t="shared" si="7"/>
        <v>15116819824</v>
      </c>
      <c r="AQ76" s="22">
        <f t="shared" si="7"/>
        <v>14098903010</v>
      </c>
      <c r="AR76" s="22">
        <f t="shared" si="7"/>
        <v>13201245371</v>
      </c>
    </row>
    <row r="77" spans="1:168" ht="13.5" thickTop="1" x14ac:dyDescent="0.2"/>
  </sheetData>
  <phoneticPr fontId="3" type="noConversion"/>
  <pageMargins left="0.5" right="0.5" top="0.75" bottom="0.5" header="0.5" footer="0.5"/>
  <pageSetup paperSize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CCB66-53C9-4B73-B95C-F233215A9C6F}">
  <dimension ref="A1:FL77"/>
  <sheetViews>
    <sheetView tabSelected="1" zoomScale="115" zoomScaleNormal="115" workbookViewId="0"/>
  </sheetViews>
  <sheetFormatPr defaultRowHeight="12.75" x14ac:dyDescent="0.2"/>
  <cols>
    <col min="1" max="1" width="44.42578125" customWidth="1"/>
    <col min="2" max="3" width="18.140625" bestFit="1" customWidth="1"/>
    <col min="4" max="6" width="17.85546875" bestFit="1" customWidth="1"/>
    <col min="7" max="8" width="18.140625" bestFit="1" customWidth="1"/>
    <col min="9" max="9" width="17.28515625" bestFit="1" customWidth="1"/>
    <col min="10" max="11" width="17.85546875" bestFit="1" customWidth="1"/>
    <col min="12" max="12" width="17" bestFit="1" customWidth="1"/>
    <col min="13" max="14" width="18.140625" bestFit="1" customWidth="1"/>
    <col min="15" max="16" width="17.85546875" bestFit="1" customWidth="1"/>
    <col min="17" max="17" width="17.28515625" bestFit="1" customWidth="1"/>
    <col min="18" max="18" width="17" bestFit="1" customWidth="1"/>
    <col min="19" max="19" width="17.85546875" bestFit="1" customWidth="1"/>
    <col min="20" max="20" width="17.28515625" bestFit="1" customWidth="1"/>
    <col min="21" max="21" width="18.140625" bestFit="1" customWidth="1"/>
    <col min="22" max="22" width="17.85546875" bestFit="1" customWidth="1"/>
    <col min="23" max="23" width="17" bestFit="1" customWidth="1"/>
    <col min="24" max="24" width="18.140625" bestFit="1" customWidth="1"/>
    <col min="25" max="25" width="17.85546875" bestFit="1" customWidth="1"/>
    <col min="26" max="26" width="18.140625" bestFit="1" customWidth="1"/>
    <col min="27" max="27" width="17.85546875" bestFit="1" customWidth="1"/>
    <col min="28" max="28" width="17" bestFit="1" customWidth="1"/>
    <col min="29" max="29" width="17.85546875" bestFit="1" customWidth="1"/>
    <col min="30" max="30" width="17" bestFit="1" customWidth="1"/>
    <col min="31" max="33" width="17.85546875" bestFit="1" customWidth="1"/>
    <col min="34" max="34" width="17.28515625" bestFit="1" customWidth="1"/>
    <col min="35" max="35" width="17.85546875" bestFit="1" customWidth="1"/>
    <col min="36" max="36" width="16.5703125" bestFit="1" customWidth="1"/>
    <col min="37" max="37" width="17.85546875" bestFit="1" customWidth="1"/>
    <col min="38" max="38" width="16.5703125" bestFit="1" customWidth="1"/>
    <col min="39" max="39" width="17.28515625" bestFit="1" customWidth="1"/>
    <col min="40" max="40" width="16.42578125" bestFit="1" customWidth="1"/>
    <col min="41" max="42" width="16.7109375" bestFit="1" customWidth="1"/>
    <col min="43" max="43" width="16.42578125" bestFit="1" customWidth="1"/>
    <col min="44" max="44" width="16.7109375" bestFit="1" customWidth="1"/>
  </cols>
  <sheetData>
    <row r="1" spans="1:16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Y1" s="1"/>
    </row>
    <row r="2" spans="1:168" s="3" customFormat="1" ht="12" x14ac:dyDescent="0.2">
      <c r="A2" s="11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168" s="3" customFormat="1" ht="12" x14ac:dyDescent="0.2"/>
    <row r="4" spans="1:168" s="3" customFormat="1" ht="12" x14ac:dyDescent="0.2">
      <c r="B4" s="4">
        <v>2022</v>
      </c>
      <c r="C4" s="4">
        <v>2021</v>
      </c>
      <c r="D4" s="4">
        <v>2020</v>
      </c>
      <c r="E4" s="4">
        <v>2019</v>
      </c>
      <c r="F4" s="4">
        <v>2018</v>
      </c>
      <c r="G4" s="4">
        <v>2017</v>
      </c>
      <c r="H4" s="4">
        <v>2016</v>
      </c>
      <c r="I4" s="4">
        <v>2015</v>
      </c>
      <c r="J4" s="4">
        <v>2014</v>
      </c>
      <c r="K4" s="4">
        <v>2013</v>
      </c>
      <c r="L4" s="4">
        <v>2012</v>
      </c>
      <c r="M4" s="4">
        <v>2011</v>
      </c>
      <c r="N4" s="4">
        <v>2010</v>
      </c>
      <c r="O4" s="4">
        <v>2009</v>
      </c>
      <c r="P4" s="4">
        <v>2008</v>
      </c>
      <c r="Q4" s="4">
        <v>2007</v>
      </c>
      <c r="R4" s="4">
        <v>2006</v>
      </c>
      <c r="S4" s="4">
        <v>2005</v>
      </c>
      <c r="T4" s="4">
        <v>2004</v>
      </c>
      <c r="U4" s="4">
        <v>2003</v>
      </c>
      <c r="V4" s="4">
        <v>2002</v>
      </c>
      <c r="W4" s="4">
        <v>2001</v>
      </c>
      <c r="X4" s="4">
        <v>2000</v>
      </c>
      <c r="Y4" s="4">
        <v>1999</v>
      </c>
      <c r="Z4" s="4">
        <v>1998</v>
      </c>
      <c r="AA4" s="4">
        <v>1997</v>
      </c>
      <c r="AB4" s="4">
        <v>1996</v>
      </c>
      <c r="AC4" s="4">
        <v>1995</v>
      </c>
      <c r="AD4" s="4">
        <v>1994</v>
      </c>
      <c r="AE4" s="4">
        <v>1993</v>
      </c>
      <c r="AF4" s="4">
        <v>1992</v>
      </c>
      <c r="AG4" s="4">
        <v>1991</v>
      </c>
      <c r="AH4" s="4">
        <v>1990</v>
      </c>
      <c r="AI4" s="4">
        <v>1989</v>
      </c>
      <c r="AJ4" s="4">
        <v>1988</v>
      </c>
      <c r="AK4" s="4">
        <v>1987</v>
      </c>
      <c r="AL4" s="4">
        <v>1986</v>
      </c>
      <c r="AM4" s="4">
        <v>1985</v>
      </c>
      <c r="AN4" s="4">
        <v>1984</v>
      </c>
      <c r="AO4" s="4">
        <v>1983</v>
      </c>
      <c r="AP4" s="4">
        <v>1982</v>
      </c>
      <c r="AQ4" s="4">
        <v>1981</v>
      </c>
      <c r="AR4" s="4">
        <v>1980</v>
      </c>
    </row>
    <row r="5" spans="1:168" s="3" customFormat="1" ht="12" x14ac:dyDescent="0.2"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168" s="3" customFormat="1" ht="12" x14ac:dyDescent="0.2">
      <c r="A6" s="3" t="s">
        <v>1</v>
      </c>
      <c r="B6" s="6">
        <f>Taxes!B6/1000</f>
        <v>29582214.434999999</v>
      </c>
      <c r="C6" s="6">
        <f>Taxes!C6/1000</f>
        <v>31464469.52</v>
      </c>
      <c r="D6" s="6">
        <f>Taxes!D6/1000</f>
        <v>29815934.908</v>
      </c>
      <c r="E6" s="6">
        <f>Taxes!E6/1000</f>
        <v>27884735.333000001</v>
      </c>
      <c r="F6" s="6">
        <f>Taxes!F6/1000</f>
        <v>26407629.785</v>
      </c>
      <c r="G6" s="6">
        <f>Taxes!G6/1000</f>
        <v>24679411.855</v>
      </c>
      <c r="H6" s="6">
        <f>Taxes!H6/1000</f>
        <v>23180583.271000002</v>
      </c>
      <c r="I6" s="6">
        <f>Taxes!I6/1000</f>
        <v>21517932.114999998</v>
      </c>
      <c r="J6" s="6">
        <f>Taxes!J6/1000</f>
        <v>20202022.324000001</v>
      </c>
      <c r="K6" s="6">
        <f>Taxes!K6/1000</f>
        <v>18969610.477000002</v>
      </c>
      <c r="L6" s="6">
        <f>Taxes!L6/1000</f>
        <v>18157722.065000001</v>
      </c>
      <c r="M6" s="6">
        <f>Taxes!M6/1000</f>
        <v>17086483.859000001</v>
      </c>
      <c r="N6" s="6">
        <f>Taxes!N6/1000</f>
        <v>16369446.933</v>
      </c>
      <c r="O6" s="6">
        <f>Taxes!O6/1000</f>
        <v>14487231.342</v>
      </c>
      <c r="P6" s="6">
        <f>Taxes!P6/1000</f>
        <v>13203929.932</v>
      </c>
      <c r="Q6" s="6">
        <f>Taxes!Q6/1000</f>
        <v>13122811.801000001</v>
      </c>
      <c r="R6" s="6">
        <f>Taxes!R6/1000</f>
        <v>12636355.143999999</v>
      </c>
      <c r="S6" s="6">
        <f>Taxes!S6/1000</f>
        <v>11615938.540999999</v>
      </c>
      <c r="T6" s="6">
        <f>Taxes!T6/1000</f>
        <v>11582327.784</v>
      </c>
      <c r="U6" s="6">
        <f>Taxes!U6/1000</f>
        <v>10062929.841</v>
      </c>
      <c r="V6" s="6">
        <f>Taxes!V6/1000</f>
        <v>8760872.5260000005</v>
      </c>
      <c r="W6" s="6">
        <f>Taxes!W6/1000</f>
        <v>8245584.8300000001</v>
      </c>
      <c r="X6" s="6">
        <f>Taxes!X6/1000</f>
        <v>7849962.352</v>
      </c>
      <c r="Y6" s="6">
        <f>Taxes!Y6/1000</f>
        <v>7630673.2460000003</v>
      </c>
      <c r="Z6" s="6">
        <f>Taxes!Z6/1000</f>
        <v>7239192.5439999998</v>
      </c>
      <c r="AA6" s="6">
        <f>Taxes!AA6/1000</f>
        <v>7290685.3930000002</v>
      </c>
      <c r="AB6" s="6">
        <f>Taxes!AB6/1000</f>
        <v>7100360.301</v>
      </c>
      <c r="AC6" s="6">
        <f>Taxes!AC6/1000</f>
        <v>7473579.6579999998</v>
      </c>
      <c r="AD6" s="6">
        <f>Taxes!AD6/1000</f>
        <v>7773321.7649999997</v>
      </c>
      <c r="AE6" s="6">
        <f>Taxes!AE6/1000</f>
        <v>7886255.7999999998</v>
      </c>
      <c r="AF6" s="6">
        <f>Taxes!AF6/1000</f>
        <v>7817785.1699999999</v>
      </c>
      <c r="AG6" s="6">
        <f>Taxes!AG6/1000</f>
        <v>7250978.7079999996</v>
      </c>
      <c r="AH6" s="6">
        <f>Taxes!AH6/1000</f>
        <v>6542588.5499999998</v>
      </c>
      <c r="AI6" s="6">
        <f>Taxes!AI6/1000</f>
        <v>5942929.2599999998</v>
      </c>
      <c r="AJ6" s="6">
        <f>Taxes!AJ6/1000</f>
        <v>5382369.2340000002</v>
      </c>
      <c r="AK6" s="6">
        <f>Taxes!AK6/1000</f>
        <v>4975553.9419999998</v>
      </c>
      <c r="AL6" s="6">
        <f>Taxes!AL6/1000</f>
        <v>4599771.2740000002</v>
      </c>
      <c r="AM6" s="6">
        <f>Taxes!AM6/1000</f>
        <v>4226553.5590000004</v>
      </c>
      <c r="AN6" s="6">
        <f>Taxes!AN6/1000</f>
        <v>3957174.165</v>
      </c>
      <c r="AO6" s="6">
        <f>Taxes!AO6/1000</f>
        <v>3787433.1310000001</v>
      </c>
      <c r="AP6" s="6">
        <f>Taxes!AP6/1000</f>
        <v>3602818.1889999998</v>
      </c>
      <c r="AQ6" s="6">
        <f>Taxes!AQ6/1000</f>
        <v>3298090.0869999998</v>
      </c>
      <c r="AR6" s="6">
        <f>Taxes!AR6/1000</f>
        <v>3196210.196</v>
      </c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</row>
    <row r="7" spans="1:168" s="3" customFormat="1" ht="12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</row>
    <row r="8" spans="1:168" s="2" customFormat="1" ht="12" x14ac:dyDescent="0.2">
      <c r="A8" s="2" t="s">
        <v>12</v>
      </c>
      <c r="B8" s="12">
        <f>Taxes!B8/1000</f>
        <v>16733562.942</v>
      </c>
      <c r="C8" s="12">
        <f>Taxes!C8/1000</f>
        <v>15140379.607000001</v>
      </c>
      <c r="D8" s="12">
        <f>Taxes!D8/1000</f>
        <v>13776124.959000001</v>
      </c>
      <c r="E8" s="12">
        <f>Taxes!E8/1000</f>
        <v>13555342.687999999</v>
      </c>
      <c r="F8" s="12">
        <f>Taxes!F8/1000</f>
        <v>13411314.75</v>
      </c>
      <c r="G8" s="12">
        <f>Taxes!G8/1000</f>
        <v>11257809.363</v>
      </c>
      <c r="H8" s="12">
        <f>Taxes!H8/1000</f>
        <v>11392472.933</v>
      </c>
      <c r="I8" s="12">
        <f>Taxes!I8/1000</f>
        <v>11294668.666999999</v>
      </c>
      <c r="J8" s="12">
        <f>Taxes!J8/1000</f>
        <v>10173613.557</v>
      </c>
      <c r="K8" s="12">
        <f>Taxes!K8/1000</f>
        <v>9814898.0439999998</v>
      </c>
      <c r="L8" s="12">
        <f>Taxes!L8/1000</f>
        <v>8557002.4859999996</v>
      </c>
      <c r="M8" s="12">
        <f>Taxes!M8/1000</f>
        <v>8165972.4210000001</v>
      </c>
      <c r="N8" s="12">
        <f>Taxes!N8/1000</f>
        <v>7592656.7359999996</v>
      </c>
      <c r="O8" s="12">
        <f>Taxes!O8/1000</f>
        <v>7657176.3389999997</v>
      </c>
      <c r="P8" s="12">
        <f>Taxes!P8/1000</f>
        <v>9927965.3849999998</v>
      </c>
      <c r="Q8" s="12">
        <f>Taxes!Q8/1000</f>
        <v>8647777.3849999998</v>
      </c>
      <c r="R8" s="12">
        <f>Taxes!R8/1000</f>
        <v>8025813.0580000002</v>
      </c>
      <c r="S8" s="12">
        <f>Taxes!S8/1000</f>
        <v>7200059.8909999998</v>
      </c>
      <c r="T8" s="12">
        <f>Taxes!T8/1000</f>
        <v>6068475.2139999997</v>
      </c>
      <c r="U8" s="12">
        <f>Taxes!U8/1000</f>
        <v>5029748.7050000001</v>
      </c>
      <c r="V8" s="12">
        <f>Taxes!V8/1000</f>
        <v>5005605.6279999996</v>
      </c>
      <c r="W8" s="12">
        <f>Taxes!W8/1000</f>
        <v>6164515.5420000004</v>
      </c>
      <c r="X8" s="12">
        <f>Taxes!X8/1000</f>
        <v>5611710.2470000004</v>
      </c>
      <c r="Y8" s="12">
        <f>Taxes!Y8/1000</f>
        <v>5527827.0149999997</v>
      </c>
      <c r="Z8" s="12">
        <f>Taxes!Z8/1000</f>
        <v>5152935.858</v>
      </c>
      <c r="AA8" s="12">
        <f>Taxes!AA8/1000</f>
        <v>4377183.5329999998</v>
      </c>
      <c r="AB8" s="12">
        <f>Taxes!AB8/1000</f>
        <v>3919554.9410000001</v>
      </c>
      <c r="AC8" s="12">
        <f>Taxes!AC8/1000</f>
        <v>3601526.628</v>
      </c>
      <c r="AD8" s="12">
        <f>Taxes!AD8/1000</f>
        <v>3555641.395</v>
      </c>
      <c r="AE8" s="12">
        <f>Taxes!AE8/1000</f>
        <v>3474090.7990000001</v>
      </c>
      <c r="AF8" s="12">
        <f>Taxes!AF8/1000</f>
        <v>3233005.7919999999</v>
      </c>
      <c r="AG8" s="12">
        <f>Taxes!AG8/1000</f>
        <v>2798160.1030000001</v>
      </c>
      <c r="AH8" s="12">
        <f>Taxes!AH8/1000</f>
        <v>2537563.6340000001</v>
      </c>
      <c r="AI8" s="12">
        <f>Taxes!AI8/1000</f>
        <v>2445157.7409999999</v>
      </c>
      <c r="AJ8" s="12">
        <f>Taxes!AJ8/1000</f>
        <v>2088472.557</v>
      </c>
      <c r="AK8" s="12">
        <f>Taxes!AK8/1000</f>
        <v>2163167.7119999998</v>
      </c>
      <c r="AL8" s="12">
        <f>Taxes!AL8/1000</f>
        <v>1815595.0830000001</v>
      </c>
      <c r="AM8" s="12">
        <f>Taxes!AM8/1000</f>
        <v>1739857.7150000001</v>
      </c>
      <c r="AN8" s="12">
        <f>Taxes!AN8/1000</f>
        <v>1546639.0830000001</v>
      </c>
      <c r="AO8" s="12">
        <f>Taxes!AO8/1000</f>
        <v>1331014.3640000001</v>
      </c>
      <c r="AP8" s="12">
        <f>Taxes!AP8/1000</f>
        <v>1159410.4669999999</v>
      </c>
      <c r="AQ8" s="12">
        <f>Taxes!AQ8/1000</f>
        <v>1018517.57</v>
      </c>
      <c r="AR8" s="12">
        <f>Taxes!AR8/1000</f>
        <v>879294.71799999999</v>
      </c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</row>
    <row r="9" spans="1:168" s="2" customFormat="1" ht="12" x14ac:dyDescent="0.2">
      <c r="A9" s="2" t="s">
        <v>11</v>
      </c>
      <c r="B9" s="13">
        <f>Taxes!B9/1000</f>
        <v>0</v>
      </c>
      <c r="C9" s="13">
        <f>Taxes!C9/1000</f>
        <v>0</v>
      </c>
      <c r="D9" s="13">
        <f>Taxes!D9/1000</f>
        <v>0</v>
      </c>
      <c r="E9" s="13">
        <f>Taxes!E9/1000</f>
        <v>0</v>
      </c>
      <c r="F9" s="13">
        <f>Taxes!F9/1000</f>
        <v>0</v>
      </c>
      <c r="G9" s="13">
        <f>Taxes!G9/1000</f>
        <v>0</v>
      </c>
      <c r="H9" s="13">
        <f>Taxes!H9/1000</f>
        <v>0</v>
      </c>
      <c r="I9" s="13">
        <f>Taxes!I9/1000</f>
        <v>0</v>
      </c>
      <c r="J9" s="13">
        <f>Taxes!J9/1000</f>
        <v>0</v>
      </c>
      <c r="K9" s="13">
        <f>Taxes!K9/1000</f>
        <v>0</v>
      </c>
      <c r="L9" s="13">
        <f>Taxes!L9/1000</f>
        <v>0</v>
      </c>
      <c r="M9" s="13">
        <f>Taxes!M9/1000</f>
        <v>0</v>
      </c>
      <c r="N9" s="13">
        <f>Taxes!N9/1000</f>
        <v>0</v>
      </c>
      <c r="O9" s="13">
        <f>Taxes!O9/1000</f>
        <v>-138273</v>
      </c>
      <c r="P9" s="13">
        <f>Taxes!P9/1000</f>
        <v>-163756</v>
      </c>
      <c r="Q9" s="13">
        <f>Taxes!Q9/1000</f>
        <v>-684607</v>
      </c>
      <c r="R9" s="13">
        <f>Taxes!R9/1000</f>
        <v>-350000</v>
      </c>
      <c r="S9" s="13">
        <f>Taxes!S9/1000</f>
        <v>-543726</v>
      </c>
      <c r="T9" s="13">
        <f>Taxes!T9/1000</f>
        <v>-55895</v>
      </c>
      <c r="U9" s="13">
        <f>Taxes!U9/1000</f>
        <v>-536802</v>
      </c>
      <c r="V9" s="13">
        <f>Taxes!V9/1000</f>
        <v>-450547</v>
      </c>
      <c r="W9" s="13">
        <f>Taxes!W9/1000</f>
        <v>-407442</v>
      </c>
      <c r="X9" s="13">
        <f>Taxes!X9/1000</f>
        <v>-247113</v>
      </c>
      <c r="Y9" s="13">
        <f>Taxes!Y9/1000</f>
        <v>-138229</v>
      </c>
      <c r="Z9" s="13">
        <f>Taxes!Z9/1000</f>
        <v>-16109</v>
      </c>
      <c r="AA9" s="14">
        <f>Taxes!AA9/1000</f>
        <v>0</v>
      </c>
      <c r="AB9" s="14">
        <f>Taxes!AB9/1000</f>
        <v>0</v>
      </c>
      <c r="AC9" s="14">
        <f>Taxes!AC9/1000</f>
        <v>0</v>
      </c>
      <c r="AD9" s="14">
        <f>Taxes!AD9/1000</f>
        <v>0</v>
      </c>
      <c r="AE9" s="14">
        <f>Taxes!AE9/1000</f>
        <v>0</v>
      </c>
      <c r="AF9" s="14">
        <f>Taxes!AF9/1000</f>
        <v>0</v>
      </c>
      <c r="AG9" s="14">
        <f>Taxes!AG9/1000</f>
        <v>0</v>
      </c>
      <c r="AH9" s="14">
        <f>Taxes!AH9/1000</f>
        <v>0</v>
      </c>
      <c r="AI9" s="14">
        <f>Taxes!AI9/1000</f>
        <v>0</v>
      </c>
      <c r="AJ9" s="14">
        <f>Taxes!AJ9/1000</f>
        <v>0</v>
      </c>
      <c r="AK9" s="14">
        <f>Taxes!AK9/1000</f>
        <v>0</v>
      </c>
      <c r="AL9" s="14">
        <f>Taxes!AL9/1000</f>
        <v>0</v>
      </c>
      <c r="AM9" s="14">
        <f>Taxes!AM9/1000</f>
        <v>0</v>
      </c>
      <c r="AN9" s="14">
        <f>Taxes!AN9/1000</f>
        <v>0</v>
      </c>
      <c r="AO9" s="14">
        <f>Taxes!AO9/1000</f>
        <v>0</v>
      </c>
      <c r="AP9" s="14">
        <f>Taxes!AP9/1000</f>
        <v>0</v>
      </c>
      <c r="AQ9" s="14">
        <f>Taxes!AQ9/1000</f>
        <v>0</v>
      </c>
      <c r="AR9" s="14">
        <f>Taxes!AR9/1000</f>
        <v>0</v>
      </c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</row>
    <row r="10" spans="1:168" s="3" customFormat="1" ht="12" x14ac:dyDescent="0.2">
      <c r="A10" s="3" t="s">
        <v>13</v>
      </c>
      <c r="B10" s="6">
        <f>SUM(B8:B9)</f>
        <v>16733562.942</v>
      </c>
      <c r="C10" s="6">
        <f>SUM(C8:C9)</f>
        <v>15140379.607000001</v>
      </c>
      <c r="D10" s="6">
        <f>SUM(D8:D9)</f>
        <v>13776124.959000001</v>
      </c>
      <c r="E10" s="6">
        <f>SUM(E8:E9)</f>
        <v>13555342.687999999</v>
      </c>
      <c r="F10" s="6">
        <f>(F8+F9)</f>
        <v>13411314.75</v>
      </c>
      <c r="G10" s="6">
        <f>(G8+G9)</f>
        <v>11257809.363</v>
      </c>
      <c r="H10" s="6">
        <f>(H8+H9)</f>
        <v>11392472.933</v>
      </c>
      <c r="I10" s="6">
        <f>(I8+I9)</f>
        <v>11294668.666999999</v>
      </c>
      <c r="J10" s="6">
        <f t="shared" ref="J10:AR10" si="0">(J8+J9)</f>
        <v>10173613.557</v>
      </c>
      <c r="K10" s="6">
        <f t="shared" si="0"/>
        <v>9814898.0439999998</v>
      </c>
      <c r="L10" s="6">
        <f t="shared" si="0"/>
        <v>8557002.4859999996</v>
      </c>
      <c r="M10" s="6">
        <f t="shared" si="0"/>
        <v>8165972.4210000001</v>
      </c>
      <c r="N10" s="6">
        <f t="shared" si="0"/>
        <v>7592656.7359999996</v>
      </c>
      <c r="O10" s="6">
        <f t="shared" si="0"/>
        <v>7518903.3389999997</v>
      </c>
      <c r="P10" s="6">
        <f t="shared" si="0"/>
        <v>9764209.3849999998</v>
      </c>
      <c r="Q10" s="6">
        <f t="shared" si="0"/>
        <v>7963170.3849999998</v>
      </c>
      <c r="R10" s="6">
        <f t="shared" si="0"/>
        <v>7675813.0580000002</v>
      </c>
      <c r="S10" s="6">
        <f t="shared" si="0"/>
        <v>6656333.8909999998</v>
      </c>
      <c r="T10" s="6">
        <f t="shared" si="0"/>
        <v>6012580.2139999997</v>
      </c>
      <c r="U10" s="6">
        <f t="shared" si="0"/>
        <v>4492946.7050000001</v>
      </c>
      <c r="V10" s="6">
        <f t="shared" si="0"/>
        <v>4555058.6279999996</v>
      </c>
      <c r="W10" s="6">
        <f t="shared" si="0"/>
        <v>5757073.5420000004</v>
      </c>
      <c r="X10" s="6">
        <f t="shared" si="0"/>
        <v>5364597.2470000004</v>
      </c>
      <c r="Y10" s="6">
        <f t="shared" si="0"/>
        <v>5389598.0149999997</v>
      </c>
      <c r="Z10" s="6">
        <f t="shared" si="0"/>
        <v>5136826.858</v>
      </c>
      <c r="AA10" s="6">
        <f t="shared" si="0"/>
        <v>4377183.5329999998</v>
      </c>
      <c r="AB10" s="6">
        <f t="shared" si="0"/>
        <v>3919554.9410000001</v>
      </c>
      <c r="AC10" s="6">
        <f t="shared" si="0"/>
        <v>3601526.628</v>
      </c>
      <c r="AD10" s="6">
        <f t="shared" si="0"/>
        <v>3555641.395</v>
      </c>
      <c r="AE10" s="6">
        <f t="shared" si="0"/>
        <v>3474090.7990000001</v>
      </c>
      <c r="AF10" s="6">
        <f t="shared" si="0"/>
        <v>3233005.7919999999</v>
      </c>
      <c r="AG10" s="6">
        <f t="shared" si="0"/>
        <v>2798160.1030000001</v>
      </c>
      <c r="AH10" s="6">
        <f t="shared" si="0"/>
        <v>2537563.6340000001</v>
      </c>
      <c r="AI10" s="6">
        <f t="shared" si="0"/>
        <v>2445157.7409999999</v>
      </c>
      <c r="AJ10" s="6">
        <f t="shared" si="0"/>
        <v>2088472.557</v>
      </c>
      <c r="AK10" s="6">
        <f t="shared" si="0"/>
        <v>2163167.7119999998</v>
      </c>
      <c r="AL10" s="6">
        <f t="shared" si="0"/>
        <v>1815595.0830000001</v>
      </c>
      <c r="AM10" s="6">
        <f t="shared" si="0"/>
        <v>1739857.7150000001</v>
      </c>
      <c r="AN10" s="6">
        <f t="shared" si="0"/>
        <v>1546639.0830000001</v>
      </c>
      <c r="AO10" s="6">
        <f t="shared" si="0"/>
        <v>1331014.3640000001</v>
      </c>
      <c r="AP10" s="6">
        <f t="shared" si="0"/>
        <v>1159410.4669999999</v>
      </c>
      <c r="AQ10" s="6">
        <f t="shared" si="0"/>
        <v>1018517.57</v>
      </c>
      <c r="AR10" s="6">
        <f t="shared" si="0"/>
        <v>879294.71799999999</v>
      </c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</row>
    <row r="11" spans="1:168" s="3" customFormat="1" ht="12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</row>
    <row r="12" spans="1:168" s="3" customFormat="1" ht="12" x14ac:dyDescent="0.2">
      <c r="A12" s="3" t="s">
        <v>2</v>
      </c>
      <c r="B12" s="6">
        <f>Taxes!B12/1000</f>
        <v>8560405.0749999993</v>
      </c>
      <c r="C12" s="6">
        <f>Taxes!C12/1000</f>
        <v>6587153.727</v>
      </c>
      <c r="D12" s="6">
        <f>Taxes!D12/1000</f>
        <v>7385023.9289999995</v>
      </c>
      <c r="E12" s="6">
        <f>Taxes!E12/1000</f>
        <v>7839527.4469999997</v>
      </c>
      <c r="F12" s="6">
        <f>Taxes!F12/1000</f>
        <v>7460489.693</v>
      </c>
      <c r="G12" s="6">
        <f>Taxes!G12/1000</f>
        <v>7034093.6739999996</v>
      </c>
      <c r="H12" s="6">
        <f>Taxes!H12/1000</f>
        <v>7166843.2649999997</v>
      </c>
      <c r="I12" s="6">
        <f>Taxes!I12/1000</f>
        <v>6755971.0580000002</v>
      </c>
      <c r="J12" s="6">
        <f>Taxes!J12/1000</f>
        <v>6508813.9539999999</v>
      </c>
      <c r="K12" s="6">
        <f>Taxes!K12/1000</f>
        <v>6149880.182</v>
      </c>
      <c r="L12" s="6">
        <f>Taxes!L12/1000</f>
        <v>5826046.4280000003</v>
      </c>
      <c r="M12" s="6">
        <f>Taxes!M12/1000</f>
        <v>5610243.1430000002</v>
      </c>
      <c r="N12" s="6">
        <f>Taxes!N12/1000</f>
        <v>5076371.0750000002</v>
      </c>
      <c r="O12" s="6">
        <f>Taxes!O12/1000</f>
        <v>4614926.0140000004</v>
      </c>
      <c r="P12" s="6">
        <f>Taxes!P12/1000</f>
        <v>4890737.75</v>
      </c>
      <c r="Q12" s="6">
        <f>Taxes!Q12/1000</f>
        <v>4644538.8849999998</v>
      </c>
      <c r="R12" s="6">
        <f>Taxes!R12/1000</f>
        <v>4439362.3710000003</v>
      </c>
      <c r="S12" s="6">
        <f>Taxes!S12/1000</f>
        <v>4375119.1189999999</v>
      </c>
      <c r="T12" s="6">
        <f>Taxes!T12/1000</f>
        <v>4042486.1889999998</v>
      </c>
      <c r="U12" s="6">
        <f>Taxes!U12/1000</f>
        <v>3550673.3029999998</v>
      </c>
      <c r="V12" s="6">
        <f>Taxes!V12/1000</f>
        <v>3373354.3840000001</v>
      </c>
      <c r="W12" s="6">
        <f>Taxes!W12/1000</f>
        <v>3678734.4950000001</v>
      </c>
      <c r="X12" s="6">
        <f>Taxes!X12/1000</f>
        <v>3525609.6170000001</v>
      </c>
      <c r="Y12" s="6">
        <f>Taxes!Y12/1000</f>
        <v>3204138.3790000002</v>
      </c>
      <c r="Z12" s="6">
        <f>Taxes!Z12/1000</f>
        <v>3069378.22</v>
      </c>
      <c r="AA12" s="6">
        <f>Taxes!AA12/1000</f>
        <v>2937083.0669999998</v>
      </c>
      <c r="AB12" s="6">
        <f>Taxes!AB12/1000</f>
        <v>2742206.4029999999</v>
      </c>
      <c r="AC12" s="6">
        <f>Taxes!AC12/1000</f>
        <v>2620932.4330000002</v>
      </c>
      <c r="AD12" s="6">
        <f>Taxes!AD12/1000</f>
        <v>2503646.1469999999</v>
      </c>
      <c r="AE12" s="6">
        <f>Taxes!AE12/1000</f>
        <v>2402242.7349999999</v>
      </c>
      <c r="AF12" s="6">
        <f>Taxes!AF12/1000</f>
        <v>2277821.7889999999</v>
      </c>
      <c r="AG12" s="6">
        <f>Taxes!AG12/1000</f>
        <v>2353759.1830000002</v>
      </c>
      <c r="AH12" s="6">
        <f>Taxes!AH12/1000</f>
        <v>2431218.9410000001</v>
      </c>
      <c r="AI12" s="6">
        <f>Taxes!AI12/1000</f>
        <v>2329942.4309999999</v>
      </c>
      <c r="AJ12" s="6">
        <f>Taxes!AJ12/1000</f>
        <v>2222942.0869999998</v>
      </c>
      <c r="AK12" s="6">
        <f>Taxes!AK12/1000</f>
        <v>2044385.8859999999</v>
      </c>
      <c r="AL12" s="6">
        <f>Taxes!AL12/1000</f>
        <v>1908646.223</v>
      </c>
      <c r="AM12" s="6">
        <f>Taxes!AM12/1000</f>
        <v>1827790.57</v>
      </c>
      <c r="AN12" s="6">
        <f>Taxes!AN12/1000</f>
        <v>1686320.1540000001</v>
      </c>
      <c r="AO12" s="6">
        <f>Taxes!AO12/1000</f>
        <v>1514818.7549999999</v>
      </c>
      <c r="AP12" s="6">
        <f>Taxes!AP12/1000</f>
        <v>1414855.439</v>
      </c>
      <c r="AQ12" s="6">
        <f>Taxes!AQ12/1000</f>
        <v>1311348.075</v>
      </c>
      <c r="AR12" s="6">
        <f>Taxes!AR12/1000</f>
        <v>1142245.558</v>
      </c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</row>
    <row r="13" spans="1:168" s="3" customFormat="1" ht="12" x14ac:dyDescent="0.2">
      <c r="A13" s="3" t="s">
        <v>3</v>
      </c>
      <c r="B13" s="6">
        <f>Taxes!B13/1000</f>
        <v>6177190.3799999999</v>
      </c>
      <c r="C13" s="6">
        <f>Taxes!C13/1000</f>
        <v>5447250.7889999999</v>
      </c>
      <c r="D13" s="6">
        <f>Taxes!D13/1000</f>
        <v>5170058.3099999996</v>
      </c>
      <c r="E13" s="6">
        <f>Taxes!E13/1000</f>
        <v>4728618.9160000002</v>
      </c>
      <c r="F13" s="6">
        <f>Taxes!F13/1000</f>
        <v>4101887.2629999998</v>
      </c>
      <c r="G13" s="6">
        <f>Taxes!G13/1000</f>
        <v>4045397.7069999999</v>
      </c>
      <c r="H13" s="6">
        <f>Taxes!H13/1000</f>
        <v>3631440.8650000002</v>
      </c>
      <c r="I13" s="6">
        <f>Taxes!I13/1000</f>
        <v>3335916.96</v>
      </c>
      <c r="J13" s="6">
        <f>Taxes!J13/1000</f>
        <v>3367327.429</v>
      </c>
      <c r="K13" s="6">
        <f>Taxes!K13/1000</f>
        <v>3348349.1860000002</v>
      </c>
      <c r="L13" s="6">
        <f>Taxes!L13/1000</f>
        <v>2845794.0350000001</v>
      </c>
      <c r="M13" s="6">
        <f>Taxes!M13/1000</f>
        <v>2898759.8390000002</v>
      </c>
      <c r="N13" s="6">
        <f>Taxes!N13/1000</f>
        <v>2441559.5</v>
      </c>
      <c r="O13" s="6">
        <f>Taxes!O13/1000</f>
        <v>2806049.6409999998</v>
      </c>
      <c r="P13" s="6">
        <f>Taxes!P13/1000</f>
        <v>3710120.75</v>
      </c>
      <c r="Q13" s="6">
        <f>Taxes!Q13/1000</f>
        <v>3874665.48</v>
      </c>
      <c r="R13" s="6">
        <f>Taxes!R13/1000</f>
        <v>2738480.6370000001</v>
      </c>
      <c r="S13" s="6">
        <f>Taxes!S13/1000</f>
        <v>2403987.9670000002</v>
      </c>
      <c r="T13" s="6">
        <f>Taxes!T13/1000</f>
        <v>1840392.4380000001</v>
      </c>
      <c r="U13" s="6">
        <f>Taxes!U13/1000</f>
        <v>1533806.6680000001</v>
      </c>
      <c r="V13" s="6">
        <f>Taxes!V13/1000</f>
        <v>1621437.7990000001</v>
      </c>
      <c r="W13" s="6">
        <f>Taxes!W13/1000</f>
        <v>1977712.7250000001</v>
      </c>
      <c r="X13" s="6">
        <f>Taxes!X13/1000</f>
        <v>2008777.6780000001</v>
      </c>
      <c r="Y13" s="6">
        <f>Taxes!Y13/1000</f>
        <v>1752268.693</v>
      </c>
      <c r="Z13" s="6">
        <f>Taxes!Z13/1000</f>
        <v>1827403.429</v>
      </c>
      <c r="AA13" s="6">
        <f>Taxes!AA13/1000</f>
        <v>1858608.7549999999</v>
      </c>
      <c r="AB13" s="6">
        <f>Taxes!AB13/1000</f>
        <v>1518633.8119999999</v>
      </c>
      <c r="AC13" s="6">
        <f>Taxes!AC13/1000</f>
        <v>1363778.327</v>
      </c>
      <c r="AD13" s="6">
        <f>Taxes!AD13/1000</f>
        <v>1386319.4939999999</v>
      </c>
      <c r="AE13" s="6">
        <f>Taxes!AE13/1000</f>
        <v>1220676.7930000001</v>
      </c>
      <c r="AF13" s="6">
        <f>Taxes!AF13/1000</f>
        <v>1173782.3060000001</v>
      </c>
      <c r="AG13" s="6">
        <f>Taxes!AG13/1000</f>
        <v>1125372.6710000001</v>
      </c>
      <c r="AH13" s="6">
        <f>Taxes!AH13/1000</f>
        <v>1122943.4439999999</v>
      </c>
      <c r="AI13" s="6">
        <f>Taxes!AI13/1000</f>
        <v>1262672.2279999999</v>
      </c>
      <c r="AJ13" s="6">
        <f>Taxes!AJ13/1000</f>
        <v>1256200.4010000001</v>
      </c>
      <c r="AK13" s="6">
        <f>Taxes!AK13/1000</f>
        <v>1168961.8400000001</v>
      </c>
      <c r="AL13" s="6">
        <f>Taxes!AL13/1000</f>
        <v>984988.23</v>
      </c>
      <c r="AM13" s="6">
        <f>Taxes!AM13/1000</f>
        <v>957341.74800000002</v>
      </c>
      <c r="AN13" s="6">
        <f>Taxes!AN13/1000</f>
        <v>851489.80700000003</v>
      </c>
      <c r="AO13" s="6">
        <f>Taxes!AO13/1000</f>
        <v>767192.86499999999</v>
      </c>
      <c r="AP13" s="6">
        <f>Taxes!AP13/1000</f>
        <v>698357.20600000001</v>
      </c>
      <c r="AQ13" s="6">
        <f>Taxes!AQ13/1000</f>
        <v>637347.74399999995</v>
      </c>
      <c r="AR13" s="6">
        <f>Taxes!AR13/1000</f>
        <v>532872.36</v>
      </c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</row>
    <row r="14" spans="1:168" s="3" customFormat="1" ht="12" x14ac:dyDescent="0.2">
      <c r="A14" s="3" t="s">
        <v>4</v>
      </c>
      <c r="B14" s="6">
        <f>Taxes!B14/1000</f>
        <v>63644.771999999997</v>
      </c>
      <c r="C14" s="6">
        <f>Taxes!C14/1000</f>
        <v>413269.42200000002</v>
      </c>
      <c r="D14" s="6">
        <f>Taxes!D14/1000</f>
        <v>82902.210000000006</v>
      </c>
      <c r="E14" s="6">
        <f>Taxes!E14/1000</f>
        <v>-1282.663</v>
      </c>
      <c r="F14" s="6">
        <f>Taxes!F14/1000</f>
        <v>394858.13199999998</v>
      </c>
      <c r="G14" s="6">
        <f>Taxes!G14/1000</f>
        <v>435658.18400000001</v>
      </c>
      <c r="H14" s="6">
        <f>Taxes!H14/1000</f>
        <v>689535.13399999996</v>
      </c>
      <c r="I14" s="6">
        <f>Taxes!I14/1000</f>
        <v>1658179.166</v>
      </c>
      <c r="J14" s="6">
        <f>Taxes!J14/1000</f>
        <v>1352349.3370000001</v>
      </c>
      <c r="K14" s="6">
        <f>Taxes!K14/1000</f>
        <v>1467472.2609999999</v>
      </c>
      <c r="L14" s="6">
        <f>Taxes!L14/1000</f>
        <v>1421401.2180000001</v>
      </c>
      <c r="M14" s="6">
        <f>Taxes!M14/1000</f>
        <v>1519449.638</v>
      </c>
      <c r="N14" s="6">
        <f>Taxes!N14/1000</f>
        <v>1145164.7560000001</v>
      </c>
      <c r="O14" s="6">
        <f>Taxes!O14/1000</f>
        <v>1398491.2490000001</v>
      </c>
      <c r="P14" s="6">
        <f>Taxes!P14/1000</f>
        <v>690830.34699999995</v>
      </c>
      <c r="Q14" s="6">
        <f>Taxes!Q14/1000</f>
        <v>1387976.925</v>
      </c>
      <c r="R14" s="6">
        <f>Taxes!R14/1000</f>
        <v>925028.66299999994</v>
      </c>
      <c r="S14" s="6">
        <f>Taxes!S14/1000</f>
        <v>651479.76899999997</v>
      </c>
      <c r="T14" s="6">
        <f>Taxes!T14/1000</f>
        <v>502305.799</v>
      </c>
      <c r="U14" s="6">
        <f>Taxes!U14/1000</f>
        <v>324173.217</v>
      </c>
      <c r="V14" s="6">
        <f>Taxes!V14/1000</f>
        <v>366919.875</v>
      </c>
      <c r="W14" s="6">
        <f>Taxes!W14/1000</f>
        <v>469126.13299999997</v>
      </c>
      <c r="X14" s="6">
        <f>Taxes!X14/1000</f>
        <v>434121.29</v>
      </c>
      <c r="Y14" s="6">
        <f>Taxes!Y14/1000</f>
        <v>499411.89500000002</v>
      </c>
      <c r="Z14" s="6">
        <f>Taxes!Z14/1000</f>
        <v>577701.57700000005</v>
      </c>
      <c r="AA14" s="6">
        <f>Taxes!AA14/1000</f>
        <v>459606.38099999999</v>
      </c>
      <c r="AB14" s="6">
        <f>Taxes!AB14/1000</f>
        <v>503721.84700000001</v>
      </c>
      <c r="AC14" s="6">
        <f>Taxes!AC14/1000</f>
        <v>394829.60800000001</v>
      </c>
      <c r="AD14" s="6">
        <f>Taxes!AD14/1000</f>
        <v>683195.93900000001</v>
      </c>
      <c r="AE14" s="6">
        <f>Taxes!AE14/1000</f>
        <v>435332.29700000002</v>
      </c>
      <c r="AF14" s="6">
        <f>Taxes!AF14/1000</f>
        <v>401438.73</v>
      </c>
      <c r="AG14" s="6">
        <f>Taxes!AG14/1000</f>
        <v>256290.15400000001</v>
      </c>
      <c r="AH14" s="6">
        <f>Taxes!AH14/1000</f>
        <v>195718.51699999999</v>
      </c>
      <c r="AI14" s="6">
        <f>Taxes!AI14/1000</f>
        <v>285399.32</v>
      </c>
      <c r="AJ14" s="6">
        <f>Taxes!AJ14/1000</f>
        <v>332983.93900000001</v>
      </c>
      <c r="AK14" s="6">
        <f>Taxes!AK14/1000</f>
        <v>307378.75799999997</v>
      </c>
      <c r="AL14" s="6">
        <f>Taxes!AL14/1000</f>
        <v>206913.25200000001</v>
      </c>
      <c r="AM14" s="6">
        <f>Taxes!AM14/1000</f>
        <v>252350.916</v>
      </c>
      <c r="AN14" s="6">
        <f>Taxes!AN14/1000</f>
        <v>172088.94099999999</v>
      </c>
      <c r="AO14" s="6">
        <f>Taxes!AO14/1000</f>
        <v>106574.386</v>
      </c>
      <c r="AP14" s="6">
        <f>Taxes!AP14/1000</f>
        <v>204914.82</v>
      </c>
      <c r="AQ14" s="6">
        <f>Taxes!AQ14/1000</f>
        <v>244450.76800000001</v>
      </c>
      <c r="AR14" s="6">
        <f>Taxes!AR14/1000</f>
        <v>190221.50599999999</v>
      </c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</row>
    <row r="15" spans="1:168" s="3" customFormat="1" ht="12" x14ac:dyDescent="0.2">
      <c r="A15" s="3" t="s">
        <v>5</v>
      </c>
      <c r="B15" s="6">
        <f>Taxes!B15/1000</f>
        <v>2668960.4210000001</v>
      </c>
      <c r="C15" s="6">
        <f>Taxes!C15/1000</f>
        <v>2183399.3539999998</v>
      </c>
      <c r="D15" s="6">
        <f>Taxes!D15/1000</f>
        <v>2053212.3419999999</v>
      </c>
      <c r="E15" s="6">
        <f>Taxes!E15/1000</f>
        <v>2123979.693</v>
      </c>
      <c r="F15" s="6">
        <f>Taxes!F15/1000</f>
        <v>2269383.5499999998</v>
      </c>
      <c r="G15" s="6">
        <f>Taxes!G15/1000</f>
        <v>2079048.044</v>
      </c>
      <c r="H15" s="6">
        <f>Taxes!H15/1000</f>
        <v>2111643.2969999998</v>
      </c>
      <c r="I15" s="6">
        <f>Taxes!I15/1000</f>
        <v>2064595.5279999999</v>
      </c>
      <c r="J15" s="6">
        <f>Taxes!J15/1000</f>
        <v>1954137.6240000001</v>
      </c>
      <c r="K15" s="6">
        <f>Taxes!K15/1000</f>
        <v>1894020.9439999999</v>
      </c>
      <c r="L15" s="6">
        <f>Taxes!L15/1000</f>
        <v>1688318.382</v>
      </c>
      <c r="M15" s="6">
        <f>Taxes!M15/1000</f>
        <v>1733426.3219999999</v>
      </c>
      <c r="N15" s="6">
        <f>Taxes!N15/1000</f>
        <v>1591918.98</v>
      </c>
      <c r="O15" s="6">
        <f>Taxes!O15/1000</f>
        <v>1825642.267</v>
      </c>
      <c r="P15" s="6">
        <f>Taxes!P15/1000</f>
        <v>1891657.4439999999</v>
      </c>
      <c r="Q15" s="6">
        <f>Taxes!Q15/1000</f>
        <v>1731579.192</v>
      </c>
      <c r="R15" s="6">
        <f>Taxes!R15/1000</f>
        <v>1366344.7549999999</v>
      </c>
      <c r="S15" s="6">
        <f>Taxes!S15/1000</f>
        <v>1155678.1200000001</v>
      </c>
      <c r="T15" s="6">
        <f>Taxes!T15/1000</f>
        <v>975704.67500000005</v>
      </c>
      <c r="U15" s="6">
        <f>Taxes!U15/1000</f>
        <v>888126.05700000003</v>
      </c>
      <c r="V15" s="6">
        <f>Taxes!V15/1000</f>
        <v>829117.80500000005</v>
      </c>
      <c r="W15" s="6">
        <f>Taxes!W15/1000</f>
        <v>859805.18900000001</v>
      </c>
      <c r="X15" s="6">
        <f>Taxes!X15/1000</f>
        <v>832768.57900000003</v>
      </c>
      <c r="Y15" s="6">
        <f>Taxes!Y15/1000</f>
        <v>687470.04399999999</v>
      </c>
      <c r="Z15" s="6">
        <f>Taxes!Z15/1000</f>
        <v>696287.66700000002</v>
      </c>
      <c r="AA15" s="6">
        <f>Taxes!AA15/1000</f>
        <v>606801.826</v>
      </c>
      <c r="AB15" s="6">
        <f>Taxes!AB15/1000</f>
        <v>516925.80499999999</v>
      </c>
      <c r="AC15" s="6">
        <f>Taxes!AC15/1000</f>
        <v>411507.815</v>
      </c>
      <c r="AD15" s="6">
        <f>Taxes!AD15/1000</f>
        <v>407635.35600000003</v>
      </c>
      <c r="AE15" s="6">
        <f>Taxes!AE15/1000</f>
        <v>424971.12800000003</v>
      </c>
      <c r="AF15" s="6">
        <f>Taxes!AF15/1000</f>
        <v>365917.75599999999</v>
      </c>
      <c r="AG15" s="6">
        <f>Taxes!AG15/1000</f>
        <v>370318.321</v>
      </c>
      <c r="AH15" s="6">
        <f>Taxes!AH15/1000</f>
        <v>356500.23800000001</v>
      </c>
      <c r="AI15" s="6">
        <f>Taxes!AI15/1000</f>
        <v>355803.261</v>
      </c>
      <c r="AJ15" s="6">
        <f>Taxes!AJ15/1000</f>
        <v>315341.02600000001</v>
      </c>
      <c r="AK15" s="6">
        <f>Taxes!AK15/1000</f>
        <v>301864.66399999999</v>
      </c>
      <c r="AL15" s="6">
        <f>Taxes!AL15/1000</f>
        <v>245111.052</v>
      </c>
      <c r="AM15" s="6">
        <f>Taxes!AM15/1000</f>
        <v>204188.386</v>
      </c>
      <c r="AN15" s="6">
        <f>Taxes!AN15/1000</f>
        <v>169311.70499999999</v>
      </c>
      <c r="AO15" s="6">
        <f>Taxes!AO15/1000</f>
        <v>145010.432</v>
      </c>
      <c r="AP15" s="6">
        <f>Taxes!AP15/1000</f>
        <v>123344.62699999999</v>
      </c>
      <c r="AQ15" s="6">
        <f>Taxes!AQ15/1000</f>
        <v>124340.057</v>
      </c>
      <c r="AR15" s="6">
        <f>Taxes!AR15/1000</f>
        <v>97673.357999999993</v>
      </c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</row>
    <row r="16" spans="1:168" s="3" customFormat="1" ht="12" x14ac:dyDescent="0.2">
      <c r="A16" s="3" t="s">
        <v>6</v>
      </c>
      <c r="B16" s="6">
        <f>Taxes!B16/1000</f>
        <v>1336023.3330000001</v>
      </c>
      <c r="C16" s="6">
        <f>Taxes!C16/1000</f>
        <v>896467.929</v>
      </c>
      <c r="D16" s="6">
        <f>Taxes!D16/1000</f>
        <v>974514.05700000003</v>
      </c>
      <c r="E16" s="6">
        <f>Taxes!E16/1000</f>
        <v>1096555.7819999999</v>
      </c>
      <c r="F16" s="6">
        <f>Taxes!F16/1000</f>
        <v>1049474.3740000001</v>
      </c>
      <c r="G16" s="6">
        <f>Taxes!G16/1000</f>
        <v>1117760.111</v>
      </c>
      <c r="H16" s="6">
        <f>Taxes!H16/1000</f>
        <v>1233735.925</v>
      </c>
      <c r="I16" s="6">
        <f>Taxes!I16/1000</f>
        <v>1154626.9709999999</v>
      </c>
      <c r="J16" s="6">
        <f>Taxes!J16/1000</f>
        <v>960851.92700000003</v>
      </c>
      <c r="K16" s="6">
        <f>Taxes!K16/1000</f>
        <v>742085.88500000001</v>
      </c>
      <c r="L16" s="6">
        <f>Taxes!L16/1000</f>
        <v>536737.103</v>
      </c>
      <c r="M16" s="6">
        <f>Taxes!M16/1000</f>
        <v>434418.283</v>
      </c>
      <c r="N16" s="6">
        <f>Taxes!N16/1000</f>
        <v>366389.96799999999</v>
      </c>
      <c r="O16" s="6">
        <f>Taxes!O16/1000</f>
        <v>515131.17499999999</v>
      </c>
      <c r="P16" s="6">
        <f>Taxes!P16/1000</f>
        <v>1137845.1429999999</v>
      </c>
      <c r="Q16" s="6">
        <f>Taxes!Q16/1000</f>
        <v>1569640.2879999999</v>
      </c>
      <c r="R16" s="6">
        <f>Taxes!R16/1000</f>
        <v>1352584.7830000001</v>
      </c>
      <c r="S16" s="6">
        <f>Taxes!S16/1000</f>
        <v>1250014.905</v>
      </c>
      <c r="T16" s="6">
        <f>Taxes!T16/1000</f>
        <v>817243.37100000004</v>
      </c>
      <c r="U16" s="6">
        <f>Taxes!U16/1000</f>
        <v>526292.72</v>
      </c>
      <c r="V16" s="6">
        <f>Taxes!V16/1000</f>
        <v>476941.364</v>
      </c>
      <c r="W16" s="6">
        <f>Taxes!W16/1000</f>
        <v>406699.42800000001</v>
      </c>
      <c r="X16" s="6">
        <f>Taxes!X16/1000</f>
        <v>403372.90600000002</v>
      </c>
      <c r="Y16" s="6">
        <f>Taxes!Y16/1000</f>
        <v>408003.91800000001</v>
      </c>
      <c r="Z16" s="6">
        <f>Taxes!Z16/1000</f>
        <v>231990.76800000001</v>
      </c>
      <c r="AA16" s="6">
        <f>Taxes!AA16/1000</f>
        <v>185188.51500000001</v>
      </c>
      <c r="AB16" s="6">
        <f>Taxes!AB16/1000</f>
        <v>147185.70000000001</v>
      </c>
      <c r="AC16" s="6">
        <f>Taxes!AC16/1000</f>
        <v>169579.079</v>
      </c>
      <c r="AD16" s="6">
        <f>Taxes!AD16/1000</f>
        <v>133668.09099999999</v>
      </c>
      <c r="AE16" s="6">
        <f>Taxes!AE16/1000</f>
        <v>117773.155</v>
      </c>
      <c r="AF16" s="6">
        <f>Taxes!AF16/1000</f>
        <v>120470.363</v>
      </c>
      <c r="AG16" s="6">
        <f>Taxes!AG16/1000</f>
        <v>136609.83199999999</v>
      </c>
      <c r="AH16" s="6">
        <f>Taxes!AH16/1000</f>
        <v>154443.55100000001</v>
      </c>
      <c r="AI16" s="6">
        <f>Taxes!AI16/1000</f>
        <v>213447.98800000001</v>
      </c>
      <c r="AJ16" s="6">
        <f>Taxes!AJ16/1000</f>
        <v>201222.78599999999</v>
      </c>
      <c r="AK16" s="6">
        <f>Taxes!AK16/1000</f>
        <v>252499.899</v>
      </c>
      <c r="AL16" s="6">
        <f>Taxes!AL16/1000</f>
        <v>179267.00099999999</v>
      </c>
      <c r="AM16" s="6">
        <f>Taxes!AM16/1000</f>
        <v>132184.35999999999</v>
      </c>
      <c r="AN16" s="6">
        <f>Taxes!AN16/1000</f>
        <v>110267.694</v>
      </c>
      <c r="AO16" s="6">
        <f>Taxes!AO16/1000</f>
        <v>58035.737000000001</v>
      </c>
      <c r="AP16" s="6">
        <f>Taxes!AP16/1000</f>
        <v>70893.413</v>
      </c>
      <c r="AQ16" s="6">
        <f>Taxes!AQ16/1000</f>
        <v>38221.726000000002</v>
      </c>
      <c r="AR16" s="6">
        <f>Taxes!AR16/1000</f>
        <v>33270.587</v>
      </c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</row>
    <row r="17" spans="1:168" s="3" customFormat="1" ht="12" x14ac:dyDescent="0.2">
      <c r="A17" s="3" t="s">
        <v>7</v>
      </c>
      <c r="B17" s="6">
        <f>Taxes!B17/1000</f>
        <v>956613.83100000001</v>
      </c>
      <c r="C17" s="6">
        <f>Taxes!C17/1000</f>
        <v>941340.78399999999</v>
      </c>
      <c r="D17" s="6">
        <f>Taxes!D17/1000</f>
        <v>942888.52300000004</v>
      </c>
      <c r="E17" s="6">
        <f>Taxes!E17/1000</f>
        <v>995346.23699999996</v>
      </c>
      <c r="F17" s="6">
        <f>Taxes!F17/1000</f>
        <v>919094.18200000003</v>
      </c>
      <c r="G17" s="6">
        <f>Taxes!G17/1000</f>
        <v>921373.69700000004</v>
      </c>
      <c r="H17" s="6">
        <f>Taxes!H17/1000</f>
        <v>836815.81799999997</v>
      </c>
      <c r="I17" s="6">
        <f>Taxes!I17/1000</f>
        <v>787035.44099999999</v>
      </c>
      <c r="J17" s="6">
        <f>Taxes!J17/1000</f>
        <v>771185.68700000003</v>
      </c>
      <c r="K17" s="6">
        <f>Taxes!K17/1000</f>
        <v>721213.29700000002</v>
      </c>
      <c r="L17" s="6">
        <f>Taxes!L17/1000</f>
        <v>673326.11600000004</v>
      </c>
      <c r="M17" s="6">
        <f>Taxes!M17/1000</f>
        <v>630670.05299999996</v>
      </c>
      <c r="N17" s="6">
        <f>Taxes!N17/1000</f>
        <v>618177.48400000005</v>
      </c>
      <c r="O17" s="6">
        <f>Taxes!O17/1000</f>
        <v>603218.06000000006</v>
      </c>
      <c r="P17" s="6">
        <f>Taxes!P17/1000</f>
        <v>569967.41099999996</v>
      </c>
      <c r="Q17" s="6">
        <f>Taxes!Q17/1000</f>
        <v>542753.98699999996</v>
      </c>
      <c r="R17" s="6">
        <f>Taxes!R17/1000</f>
        <v>499370.29800000001</v>
      </c>
      <c r="S17" s="6">
        <f>Taxes!S17/1000</f>
        <v>476264.92300000001</v>
      </c>
      <c r="T17" s="6">
        <f>Taxes!T17/1000</f>
        <v>468326.55599999998</v>
      </c>
      <c r="U17" s="6">
        <f>Taxes!U17/1000</f>
        <v>428928.96500000003</v>
      </c>
      <c r="V17" s="6">
        <f>Taxes!V17/1000</f>
        <v>403094.57400000002</v>
      </c>
      <c r="W17" s="6">
        <f>Taxes!W17/1000</f>
        <v>399591.12</v>
      </c>
      <c r="X17" s="6">
        <f>Taxes!X17/1000</f>
        <v>376363.42499999999</v>
      </c>
      <c r="Y17" s="6">
        <f>Taxes!Y17/1000</f>
        <v>365834.761</v>
      </c>
      <c r="Z17" s="6">
        <f>Taxes!Z17/1000</f>
        <v>403044.29</v>
      </c>
      <c r="AA17" s="6">
        <f>Taxes!AA17/1000</f>
        <v>447152.54599999997</v>
      </c>
      <c r="AB17" s="6">
        <f>Taxes!AB17/1000</f>
        <v>575013.40700000001</v>
      </c>
      <c r="AC17" s="6">
        <f>Taxes!AC17/1000</f>
        <v>698382.29099999997</v>
      </c>
      <c r="AD17" s="6">
        <f>Taxes!AD17/1000</f>
        <v>703473.29700000002</v>
      </c>
      <c r="AE17" s="6">
        <f>Taxes!AE17/1000</f>
        <v>703817.054</v>
      </c>
      <c r="AF17" s="6">
        <f>Taxes!AF17/1000</f>
        <v>707656.85400000005</v>
      </c>
      <c r="AG17" s="6">
        <f>Taxes!AG17/1000</f>
        <v>717905.28200000001</v>
      </c>
      <c r="AH17" s="6">
        <f>Taxes!AH17/1000</f>
        <v>684725.21200000006</v>
      </c>
      <c r="AI17" s="6">
        <f>Taxes!AI17/1000</f>
        <v>650686.64500000002</v>
      </c>
      <c r="AJ17" s="6">
        <f>Taxes!AJ17/1000</f>
        <v>584211.97900000005</v>
      </c>
      <c r="AK17" s="6">
        <f>Taxes!AK17/1000</f>
        <v>524889.50899999996</v>
      </c>
      <c r="AL17" s="6">
        <f>Taxes!AL17/1000</f>
        <v>476821.35100000002</v>
      </c>
      <c r="AM17" s="6">
        <f>Taxes!AM17/1000</f>
        <v>434830.98200000002</v>
      </c>
      <c r="AN17" s="6">
        <f>Taxes!AN17/1000</f>
        <v>388722.70400000003</v>
      </c>
      <c r="AO17" s="6">
        <f>Taxes!AO17/1000</f>
        <v>334442.408</v>
      </c>
      <c r="AP17" s="6">
        <f>Taxes!AP17/1000</f>
        <v>281507.19500000001</v>
      </c>
      <c r="AQ17" s="6">
        <f>Taxes!AQ17/1000</f>
        <v>241488.807</v>
      </c>
      <c r="AR17" s="6">
        <f>Taxes!AR17/1000</f>
        <v>218814.717</v>
      </c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</row>
    <row r="18" spans="1:168" s="3" customFormat="1" ht="12" x14ac:dyDescent="0.2">
      <c r="A18" s="3" t="s">
        <v>8</v>
      </c>
      <c r="B18" s="6">
        <f>Taxes!B18/1000</f>
        <v>1918386.9080000001</v>
      </c>
      <c r="C18" s="6">
        <f>Taxes!C18/1000</f>
        <v>1058480.2180000001</v>
      </c>
      <c r="D18" s="6">
        <f>Taxes!D18/1000</f>
        <v>1140135.6910000001</v>
      </c>
      <c r="E18" s="6">
        <f>Taxes!E18/1000</f>
        <v>1563387.8659999999</v>
      </c>
      <c r="F18" s="6">
        <f>Taxes!F18/1000</f>
        <v>1426868.9909999999</v>
      </c>
      <c r="G18" s="6">
        <f>Taxes!G18/1000</f>
        <v>1418683.372</v>
      </c>
      <c r="H18" s="6">
        <f>Taxes!H18/1000</f>
        <v>1788182.0630000001</v>
      </c>
      <c r="I18" s="6">
        <f>Taxes!I18/1000</f>
        <v>1772193.49</v>
      </c>
      <c r="J18" s="6">
        <f>Taxes!J18/1000</f>
        <v>1530167.0120000001</v>
      </c>
      <c r="K18" s="6">
        <f>Taxes!K18/1000</f>
        <v>1096431.375</v>
      </c>
      <c r="L18" s="6">
        <f>Taxes!L18/1000</f>
        <v>917652.53799999994</v>
      </c>
      <c r="M18" s="6">
        <f>Taxes!M18/1000</f>
        <v>798976.88300000003</v>
      </c>
      <c r="N18" s="6">
        <f>Taxes!N18/1000</f>
        <v>616156.83900000004</v>
      </c>
      <c r="O18" s="6">
        <f>Taxes!O18/1000</f>
        <v>746522.11300000001</v>
      </c>
      <c r="P18" s="6">
        <f>Taxes!P18/1000</f>
        <v>1416913.219</v>
      </c>
      <c r="Q18" s="6">
        <f>Taxes!Q18/1000</f>
        <v>1726232.2180000001</v>
      </c>
      <c r="R18" s="6">
        <f>Taxes!R18/1000</f>
        <v>1305501.52</v>
      </c>
      <c r="S18" s="6">
        <f>Taxes!S18/1000</f>
        <v>1062326.3899999999</v>
      </c>
      <c r="T18" s="6">
        <f>Taxes!T18/1000</f>
        <v>775553.93400000001</v>
      </c>
      <c r="U18" s="6">
        <f>Taxes!U18/1000</f>
        <v>518699.70799999998</v>
      </c>
      <c r="V18" s="6">
        <f>Taxes!V18/1000</f>
        <v>428994.88400000002</v>
      </c>
      <c r="W18" s="6">
        <f>Taxes!W18/1000</f>
        <v>479707.79599999997</v>
      </c>
      <c r="X18" s="6">
        <f>Taxes!X18/1000</f>
        <v>486835.321</v>
      </c>
      <c r="Y18" s="6">
        <f>Taxes!Y18/1000</f>
        <v>427918.20500000002</v>
      </c>
      <c r="Z18" s="6">
        <f>Taxes!Z18/1000</f>
        <v>290689.02299999999</v>
      </c>
      <c r="AA18" s="6">
        <f>Taxes!AA18/1000</f>
        <v>219612.15599999999</v>
      </c>
      <c r="AB18" s="6">
        <f>Taxes!AB18/1000</f>
        <v>180055.37700000001</v>
      </c>
      <c r="AC18" s="6">
        <f>Taxes!AC18/1000</f>
        <v>172656.011</v>
      </c>
      <c r="AD18" s="6">
        <f>Taxes!AD18/1000</f>
        <v>154032.89799999999</v>
      </c>
      <c r="AE18" s="6">
        <f>Taxes!AE18/1000</f>
        <v>141622.935</v>
      </c>
      <c r="AF18" s="6">
        <f>Taxes!AF18/1000</f>
        <v>130659.12</v>
      </c>
      <c r="AG18" s="6">
        <f>Taxes!AG18/1000</f>
        <v>147156.55799999999</v>
      </c>
      <c r="AH18" s="6">
        <f>Taxes!AH18/1000</f>
        <v>215213.31</v>
      </c>
      <c r="AI18" s="6">
        <f>Taxes!AI18/1000</f>
        <v>206896.26199999999</v>
      </c>
      <c r="AJ18" s="6">
        <f>Taxes!AJ18/1000</f>
        <v>215653.68400000001</v>
      </c>
      <c r="AK18" s="6">
        <f>Taxes!AK18/1000</f>
        <v>245339.89799999999</v>
      </c>
      <c r="AL18" s="6">
        <f>Taxes!AL18/1000</f>
        <v>151053.78899999999</v>
      </c>
      <c r="AM18" s="6">
        <f>Taxes!AM18/1000</f>
        <v>146955.30799999999</v>
      </c>
      <c r="AN18" s="6">
        <f>Taxes!AN18/1000</f>
        <v>106809.81200000001</v>
      </c>
      <c r="AO18" s="6">
        <f>Taxes!AO18/1000</f>
        <v>69584.142999999996</v>
      </c>
      <c r="AP18" s="6">
        <f>Taxes!AP18/1000</f>
        <v>59904.19</v>
      </c>
      <c r="AQ18" s="6">
        <f>Taxes!AQ18/1000</f>
        <v>41935.087</v>
      </c>
      <c r="AR18" s="6">
        <f>Taxes!AR18/1000</f>
        <v>36484.218999999997</v>
      </c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</row>
    <row r="19" spans="1:168" s="3" customFormat="1" ht="12" x14ac:dyDescent="0.2">
      <c r="A19" s="3" t="s">
        <v>9</v>
      </c>
      <c r="B19" s="6">
        <f>Taxes!B19/1000</f>
        <v>1599877.936</v>
      </c>
      <c r="C19" s="6">
        <f>Taxes!C19/1000</f>
        <v>1401656.227</v>
      </c>
      <c r="D19" s="6">
        <f>Taxes!D19/1000</f>
        <v>1748876.949</v>
      </c>
      <c r="E19" s="6">
        <f>Taxes!E19/1000</f>
        <v>1707289.1029999999</v>
      </c>
      <c r="F19" s="6">
        <f>Taxes!F19/1000</f>
        <v>1662946.727</v>
      </c>
      <c r="G19" s="6">
        <f>Taxes!G19/1000</f>
        <v>1673169.2520000001</v>
      </c>
      <c r="H19" s="6">
        <f>Taxes!H19/1000</f>
        <v>1589396.358</v>
      </c>
      <c r="I19" s="6">
        <f>Taxes!I19/1000</f>
        <v>1600221.4240000001</v>
      </c>
      <c r="J19" s="6">
        <f>Taxes!J19/1000</f>
        <v>1554942.142</v>
      </c>
      <c r="K19" s="6">
        <f>Taxes!K19/1000</f>
        <v>1517821.773</v>
      </c>
      <c r="L19" s="6">
        <f>Taxes!L19/1000</f>
        <v>1487386.3859999999</v>
      </c>
      <c r="M19" s="6">
        <f>Taxes!M19/1000</f>
        <v>1471404.5220000001</v>
      </c>
      <c r="N19" s="6">
        <f>Taxes!N19/1000</f>
        <v>1383130.1340000001</v>
      </c>
      <c r="O19" s="6">
        <f>Taxes!O19/1000</f>
        <v>1356459.513</v>
      </c>
      <c r="P19" s="6">
        <f>Taxes!P19/1000</f>
        <v>1324318.3600000001</v>
      </c>
      <c r="Q19" s="6">
        <f>Taxes!Q19/1000</f>
        <v>1278493.0079999999</v>
      </c>
      <c r="R19" s="6">
        <f>Taxes!R19/1000</f>
        <v>1272346.0730000001</v>
      </c>
      <c r="S19" s="7">
        <f>Taxes!S19/1000</f>
        <v>1218492.5919999999</v>
      </c>
      <c r="T19" s="7">
        <f>Taxes!T19/1000</f>
        <v>1127033.2039999999</v>
      </c>
      <c r="U19" s="7">
        <f>Taxes!U19/1000</f>
        <v>1013901.709</v>
      </c>
      <c r="V19" s="7">
        <f>Taxes!V19/1000</f>
        <v>880437.86600000004</v>
      </c>
      <c r="W19" s="7">
        <f>Taxes!W19/1000</f>
        <v>903098.76300000004</v>
      </c>
      <c r="X19" s="7">
        <f>Taxes!X19/1000</f>
        <v>946897.47199999995</v>
      </c>
      <c r="Y19" s="7">
        <f>Taxes!Y19/1000</f>
        <v>892938.65099999995</v>
      </c>
      <c r="Z19" s="7">
        <f>Taxes!Z19/1000</f>
        <v>906006.11300000001</v>
      </c>
      <c r="AA19" s="7">
        <f>Taxes!AA19/1000</f>
        <v>885705.78399999999</v>
      </c>
      <c r="AB19" s="7">
        <f>Taxes!AB19/1000</f>
        <v>910435.33299999998</v>
      </c>
      <c r="AC19" s="7">
        <f>Taxes!AC19/1000</f>
        <v>778468.23400000005</v>
      </c>
      <c r="AD19" s="7">
        <f>Taxes!AD19/1000</f>
        <v>813643.88</v>
      </c>
      <c r="AE19" s="7">
        <f>Taxes!AE19/1000</f>
        <v>814074.25899999996</v>
      </c>
      <c r="AF19" s="7">
        <f>Taxes!AF19/1000</f>
        <v>820406.11699999997</v>
      </c>
      <c r="AG19" s="7">
        <f>Taxes!AG19/1000</f>
        <v>700089.98</v>
      </c>
      <c r="AH19" s="7">
        <f>Taxes!AH19/1000</f>
        <v>773905.35900000005</v>
      </c>
      <c r="AI19" s="7">
        <f>Taxes!AI19/1000</f>
        <v>660091.81299999997</v>
      </c>
      <c r="AJ19" s="7">
        <f>Taxes!AJ19/1000</f>
        <v>671763.87899999996</v>
      </c>
      <c r="AK19" s="7">
        <f>Taxes!AK19/1000</f>
        <v>693214.63500000001</v>
      </c>
      <c r="AL19" s="7">
        <f>Taxes!AL19/1000</f>
        <v>626414.87399999995</v>
      </c>
      <c r="AM19" s="7">
        <f>Taxes!AM19/1000</f>
        <v>616086.22</v>
      </c>
      <c r="AN19" s="7">
        <f>Taxes!AN19/1000</f>
        <v>540695.45900000003</v>
      </c>
      <c r="AO19" s="7">
        <f>Taxes!AO19/1000</f>
        <v>592341.29500000004</v>
      </c>
      <c r="AP19" s="7">
        <f>Taxes!AP19/1000</f>
        <v>590667.29599999997</v>
      </c>
      <c r="AQ19" s="7">
        <f>Taxes!AQ19/1000</f>
        <v>693571.75300000003</v>
      </c>
      <c r="AR19" s="7">
        <f>Taxes!AR19/1000</f>
        <v>632364.78599999996</v>
      </c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</row>
    <row r="20" spans="1:168" s="9" customFormat="1" ht="12" x14ac:dyDescent="0.2">
      <c r="A20" s="9" t="s">
        <v>49</v>
      </c>
      <c r="B20" s="21">
        <f>SUM(B10:B19)+B6</f>
        <v>69596880.032999992</v>
      </c>
      <c r="C20" s="21">
        <f>SUM(C10:C19)+C6</f>
        <v>65533867.576999992</v>
      </c>
      <c r="D20" s="21">
        <f t="shared" ref="D20:I20" si="1">SUM(D10:D19)+D6</f>
        <v>63089671.877999999</v>
      </c>
      <c r="E20" s="21">
        <f t="shared" si="1"/>
        <v>61493500.401999995</v>
      </c>
      <c r="F20" s="21">
        <f t="shared" si="1"/>
        <v>59103947.446999997</v>
      </c>
      <c r="G20" s="21">
        <f t="shared" si="1"/>
        <v>54662405.259000003</v>
      </c>
      <c r="H20" s="21">
        <f t="shared" si="1"/>
        <v>53620648.929000005</v>
      </c>
      <c r="I20" s="21">
        <f t="shared" si="1"/>
        <v>51941340.82</v>
      </c>
      <c r="J20" s="21">
        <f t="shared" ref="J20:AR20" si="2">SUM(J10:J19)+J6</f>
        <v>48375410.993000001</v>
      </c>
      <c r="K20" s="21">
        <f t="shared" si="2"/>
        <v>45721783.423999995</v>
      </c>
      <c r="L20" s="21">
        <f t="shared" si="2"/>
        <v>42111386.756999999</v>
      </c>
      <c r="M20" s="21">
        <f t="shared" si="2"/>
        <v>40349804.963</v>
      </c>
      <c r="N20" s="21">
        <f t="shared" si="2"/>
        <v>37200972.405000001</v>
      </c>
      <c r="O20" s="21">
        <f t="shared" si="2"/>
        <v>35872574.713</v>
      </c>
      <c r="P20" s="21">
        <f t="shared" si="2"/>
        <v>38600529.740999997</v>
      </c>
      <c r="Q20" s="21">
        <f t="shared" si="2"/>
        <v>37841862.169</v>
      </c>
      <c r="R20" s="21">
        <f t="shared" si="2"/>
        <v>34211187.302000001</v>
      </c>
      <c r="S20" s="21">
        <f t="shared" si="2"/>
        <v>30865636.217</v>
      </c>
      <c r="T20" s="21">
        <f t="shared" si="2"/>
        <v>28143954.163999997</v>
      </c>
      <c r="U20" s="21">
        <f t="shared" si="2"/>
        <v>23340478.892999999</v>
      </c>
      <c r="V20" s="21">
        <f t="shared" si="2"/>
        <v>21696229.705000002</v>
      </c>
      <c r="W20" s="21">
        <f t="shared" si="2"/>
        <v>23177134.020999998</v>
      </c>
      <c r="X20" s="21">
        <f t="shared" si="2"/>
        <v>22229305.886999998</v>
      </c>
      <c r="Y20" s="21">
        <f t="shared" si="2"/>
        <v>21258255.807</v>
      </c>
      <c r="Z20" s="21">
        <f t="shared" si="2"/>
        <v>20378520.488999996</v>
      </c>
      <c r="AA20" s="21">
        <f t="shared" si="2"/>
        <v>19267627.956</v>
      </c>
      <c r="AB20" s="21">
        <f t="shared" si="2"/>
        <v>18114092.925999999</v>
      </c>
      <c r="AC20" s="21">
        <f t="shared" si="2"/>
        <v>17685240.083999999</v>
      </c>
      <c r="AD20" s="21">
        <f t="shared" si="2"/>
        <v>18114578.262000002</v>
      </c>
      <c r="AE20" s="21">
        <f t="shared" si="2"/>
        <v>17620856.955000002</v>
      </c>
      <c r="AF20" s="21">
        <f t="shared" si="2"/>
        <v>17048943.997000001</v>
      </c>
      <c r="AG20" s="21">
        <f t="shared" si="2"/>
        <v>15856640.791999999</v>
      </c>
      <c r="AH20" s="21">
        <f t="shared" si="2"/>
        <v>15014820.756000001</v>
      </c>
      <c r="AI20" s="21">
        <f t="shared" si="2"/>
        <v>14353026.948999999</v>
      </c>
      <c r="AJ20" s="21">
        <f t="shared" si="2"/>
        <v>13271161.572000001</v>
      </c>
      <c r="AK20" s="21">
        <f t="shared" si="2"/>
        <v>12677256.742999999</v>
      </c>
      <c r="AL20" s="21">
        <f t="shared" si="2"/>
        <v>11194582.129000001</v>
      </c>
      <c r="AM20" s="21">
        <f t="shared" si="2"/>
        <v>10538139.764</v>
      </c>
      <c r="AN20" s="21">
        <f t="shared" si="2"/>
        <v>9529519.5240000002</v>
      </c>
      <c r="AO20" s="21">
        <f t="shared" si="2"/>
        <v>8706447.5160000008</v>
      </c>
      <c r="AP20" s="21">
        <f t="shared" si="2"/>
        <v>8206672.8419999983</v>
      </c>
      <c r="AQ20" s="21">
        <f t="shared" si="2"/>
        <v>7649311.6739999987</v>
      </c>
      <c r="AR20" s="21">
        <f t="shared" si="2"/>
        <v>6959452.0049999999</v>
      </c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</row>
    <row r="21" spans="1:168" s="3" customFormat="1" ht="12" x14ac:dyDescent="0.2"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</row>
    <row r="22" spans="1:168" s="3" customFormat="1" ht="12" x14ac:dyDescent="0.2">
      <c r="A22" s="3" t="s">
        <v>48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</row>
    <row r="23" spans="1:168" s="17" customFormat="1" ht="12" x14ac:dyDescent="0.2">
      <c r="A23" s="23" t="s">
        <v>46</v>
      </c>
      <c r="B23" s="6">
        <f>Taxes!B23/1000</f>
        <v>849741.87199999997</v>
      </c>
      <c r="C23" s="6">
        <f>Taxes!C23/1000</f>
        <v>862563.26500000001</v>
      </c>
      <c r="D23" s="6">
        <f>Taxes!D23/1000</f>
        <v>951448.93200000003</v>
      </c>
      <c r="E23" s="6">
        <f>Taxes!E23/1000</f>
        <v>1030693.541</v>
      </c>
      <c r="F23" s="6">
        <f>Taxes!F23/1000</f>
        <v>1026586.909</v>
      </c>
      <c r="G23" s="6">
        <f>Taxes!G23/1000</f>
        <v>1032730.553</v>
      </c>
      <c r="H23" s="6">
        <f>Taxes!H23/1000</f>
        <v>1000531.265</v>
      </c>
      <c r="I23" s="6">
        <f>Taxes!I23/1000</f>
        <v>973755.68900000001</v>
      </c>
      <c r="J23" s="6">
        <f>Taxes!J23/1000</f>
        <v>950834.49199999997</v>
      </c>
      <c r="K23" s="6">
        <f>Taxes!K23/1000</f>
        <v>871676.11</v>
      </c>
      <c r="L23" s="6">
        <f>Taxes!L23/1000</f>
        <v>850005.33100000001</v>
      </c>
      <c r="M23" s="6">
        <f>Taxes!M23/1000</f>
        <v>776040.77899999998</v>
      </c>
      <c r="N23" s="6">
        <f>Taxes!N23/1000</f>
        <v>745949.07</v>
      </c>
      <c r="O23" s="6">
        <f>Taxes!O23/1000</f>
        <v>687059.67500000005</v>
      </c>
      <c r="P23" s="6">
        <f>Taxes!P23/1000</f>
        <v>638213.56299999997</v>
      </c>
      <c r="Q23" s="6">
        <f>Taxes!Q23/1000</f>
        <v>613161.70700000005</v>
      </c>
      <c r="R23" s="6">
        <f>Taxes!R23/1000</f>
        <v>611315.74199999997</v>
      </c>
      <c r="S23" s="17">
        <f>Taxes!S23/1000</f>
        <v>613905.11899999995</v>
      </c>
      <c r="T23" s="17">
        <f>Taxes!T23/1000</f>
        <v>592268.68999999994</v>
      </c>
      <c r="U23" s="17">
        <f>Taxes!U23/1000</f>
        <v>500602.005</v>
      </c>
      <c r="V23" s="17">
        <f>Taxes!V23/1000</f>
        <v>461181.86700000003</v>
      </c>
      <c r="W23" s="17">
        <f>Taxes!W23/1000</f>
        <v>439186.641</v>
      </c>
      <c r="X23" s="17">
        <f>Taxes!X23/1000</f>
        <v>438996.00099999999</v>
      </c>
      <c r="Y23" s="17">
        <f>Taxes!Y23/1000</f>
        <v>439757.033</v>
      </c>
      <c r="Z23" s="17">
        <f>Taxes!Z23/1000</f>
        <v>434713.41100000002</v>
      </c>
      <c r="AA23" s="17">
        <f>Taxes!AA23/1000</f>
        <v>428221.53899999999</v>
      </c>
      <c r="AB23" s="17">
        <f>Taxes!AB23/1000</f>
        <v>415397.14</v>
      </c>
      <c r="AC23" s="17">
        <f>Taxes!AC23/1000</f>
        <v>396078.734</v>
      </c>
      <c r="AD23" s="17">
        <f>Taxes!AD23/1000</f>
        <v>388869.26</v>
      </c>
      <c r="AE23" s="17">
        <f>Taxes!AE23/1000</f>
        <v>396878.01799999998</v>
      </c>
      <c r="AF23" s="17">
        <f>Taxes!AF23/1000</f>
        <v>368729.07</v>
      </c>
      <c r="AG23" s="17">
        <f>Taxes!AG23/1000</f>
        <v>336585.32299999997</v>
      </c>
      <c r="AH23" s="17">
        <f>Taxes!AH23/1000</f>
        <v>298444.91600000003</v>
      </c>
      <c r="AI23" s="17">
        <f>Taxes!AI23/1000</f>
        <v>285805.592</v>
      </c>
      <c r="AJ23" s="17">
        <f>Taxes!AJ23/1000</f>
        <v>253065.92300000001</v>
      </c>
      <c r="AK23" s="17">
        <f>Taxes!AK23/1000</f>
        <v>241411.72399999999</v>
      </c>
      <c r="AL23" s="17">
        <f>Taxes!AL23/1000</f>
        <v>222153.122</v>
      </c>
      <c r="AM23" s="17">
        <f>Taxes!AM23/1000</f>
        <v>205966.63200000001</v>
      </c>
      <c r="AN23" s="17">
        <f>Taxes!AN23/1000</f>
        <v>192643.905</v>
      </c>
      <c r="AO23" s="17">
        <f>Taxes!AO23/1000</f>
        <v>176493.61499999999</v>
      </c>
      <c r="AP23" s="17">
        <f>Taxes!AP23/1000</f>
        <v>251975.09099999999</v>
      </c>
      <c r="AQ23" s="17">
        <f>Taxes!AQ23/1000</f>
        <v>245455.185</v>
      </c>
      <c r="AR23" s="17">
        <f>Taxes!AR23/1000</f>
        <v>245258.33499999999</v>
      </c>
    </row>
    <row r="24" spans="1:168" s="17" customFormat="1" ht="12" x14ac:dyDescent="0.2">
      <c r="A24" s="23" t="s">
        <v>44</v>
      </c>
      <c r="B24" s="6">
        <f>Taxes!B24/1000</f>
        <v>1574863.807</v>
      </c>
      <c r="C24" s="6">
        <f>Taxes!C24/1000</f>
        <v>1687272.8959999999</v>
      </c>
      <c r="D24" s="6">
        <f>Taxes!D24/1000</f>
        <v>1614829.274</v>
      </c>
      <c r="E24" s="6">
        <f>Taxes!E24/1000</f>
        <v>1469601.004</v>
      </c>
      <c r="F24" s="6">
        <f>Taxes!F24/1000</f>
        <v>1389953.9920000001</v>
      </c>
      <c r="G24" s="6">
        <f>Taxes!G24/1000</f>
        <v>1385445.635</v>
      </c>
      <c r="H24" s="6">
        <f>Taxes!H24/1000</f>
        <v>1297293.7609999999</v>
      </c>
      <c r="I24" s="6">
        <f>Taxes!I24/1000</f>
        <v>1439414.736</v>
      </c>
      <c r="J24" s="6">
        <f>Taxes!J24/1000</f>
        <v>1490549.9169999999</v>
      </c>
      <c r="K24" s="6">
        <f>Taxes!K24/1000</f>
        <v>1361054.591</v>
      </c>
      <c r="L24" s="6">
        <f>Taxes!L24/1000</f>
        <v>1373037.8019999999</v>
      </c>
      <c r="M24" s="6">
        <f>Taxes!M24/1000</f>
        <v>1294532.7</v>
      </c>
      <c r="N24" s="6">
        <f>Taxes!N24/1000</f>
        <v>1539845.24</v>
      </c>
      <c r="O24" s="6">
        <f>Taxes!O24/1000</f>
        <v>1283505.2609999999</v>
      </c>
      <c r="P24" s="6">
        <f>Taxes!P24/1000</f>
        <v>1202190.064</v>
      </c>
      <c r="Q24" s="6">
        <f>Taxes!Q24/1000</f>
        <v>1063873.43</v>
      </c>
      <c r="R24" s="6">
        <f>Taxes!R24/1000</f>
        <v>989545.26500000001</v>
      </c>
      <c r="S24" s="17">
        <f>Taxes!S24/1000</f>
        <v>899324.04299999995</v>
      </c>
      <c r="T24" s="17">
        <f>Taxes!T24/1000</f>
        <v>884744.98199999996</v>
      </c>
      <c r="U24" s="17">
        <f>Taxes!U24/1000</f>
        <v>846351.74699999997</v>
      </c>
      <c r="V24" s="17">
        <f>Taxes!V24/1000</f>
        <v>857906.603</v>
      </c>
      <c r="W24" s="17">
        <f>Taxes!W24/1000</f>
        <v>842524.94299999997</v>
      </c>
      <c r="X24" s="17">
        <f>Taxes!X24/1000</f>
        <v>801255.11800000002</v>
      </c>
      <c r="Y24" s="17">
        <f>Taxes!Y24/1000</f>
        <v>777651.96200000006</v>
      </c>
      <c r="Z24" s="17">
        <f>Taxes!Z24/1000</f>
        <v>822800.16399999999</v>
      </c>
      <c r="AA24" s="17">
        <f>Taxes!AA24/1000</f>
        <v>775318.25800000003</v>
      </c>
      <c r="AB24" s="17">
        <f>Taxes!AB24/1000</f>
        <v>730963.20600000001</v>
      </c>
      <c r="AC24" s="17">
        <f>Taxes!AC24/1000</f>
        <v>738561.38600000006</v>
      </c>
      <c r="AD24" s="17">
        <f>Taxes!AD24/1000</f>
        <v>717845.66299999994</v>
      </c>
      <c r="AE24" s="17">
        <f>Taxes!AE24/1000</f>
        <v>709121.84900000005</v>
      </c>
      <c r="AF24" s="17">
        <f>Taxes!AF24/1000</f>
        <v>644123.97400000005</v>
      </c>
      <c r="AG24" s="17">
        <f>Taxes!AG24/1000</f>
        <v>596377.76899999997</v>
      </c>
      <c r="AH24" s="17">
        <f>Taxes!AH24/1000</f>
        <v>571376.18999999994</v>
      </c>
      <c r="AI24" s="17">
        <f>Taxes!AI24/1000</f>
        <v>545632.24300000002</v>
      </c>
      <c r="AJ24" s="17">
        <f>Taxes!AJ24/1000</f>
        <v>434646.52399999998</v>
      </c>
      <c r="AK24" s="17">
        <f>Taxes!AK24/1000</f>
        <v>437755.375</v>
      </c>
      <c r="AL24" s="17">
        <f>Taxes!AL24/1000</f>
        <v>445588.11599999998</v>
      </c>
      <c r="AM24" s="17">
        <f>Taxes!AM24/1000</f>
        <v>378209.28600000002</v>
      </c>
      <c r="AN24" s="17">
        <f>Taxes!AN24/1000</f>
        <v>344837.391</v>
      </c>
      <c r="AO24" s="17">
        <f>Taxes!AO24/1000</f>
        <v>319227.13299999997</v>
      </c>
      <c r="AP24" s="17">
        <f>Taxes!AP24/1000</f>
        <v>264582.97499999998</v>
      </c>
      <c r="AQ24" s="17">
        <f>Taxes!AQ24/1000</f>
        <v>261758.83100000001</v>
      </c>
      <c r="AR24" s="17">
        <f>Taxes!AR24/1000</f>
        <v>233834.62299999999</v>
      </c>
    </row>
    <row r="25" spans="1:168" s="17" customFormat="1" ht="12" x14ac:dyDescent="0.2">
      <c r="A25" s="23" t="s">
        <v>45</v>
      </c>
      <c r="B25" s="6">
        <f>Taxes!B25/1000</f>
        <v>23143.752</v>
      </c>
      <c r="C25" s="6">
        <f>Taxes!C25/1000</f>
        <v>14088.111000000001</v>
      </c>
      <c r="D25" s="6">
        <f>Taxes!D25/1000</f>
        <v>30729.252</v>
      </c>
      <c r="E25" s="6">
        <f>Taxes!E25/1000</f>
        <v>27853.537</v>
      </c>
      <c r="F25" s="6">
        <f>Taxes!F25/1000</f>
        <v>34651.599999999999</v>
      </c>
      <c r="G25" s="6">
        <f>Taxes!G25/1000</f>
        <v>40384.402000000002</v>
      </c>
      <c r="H25" s="6">
        <f>Taxes!H25/1000</f>
        <v>47412.603999999999</v>
      </c>
      <c r="I25" s="6">
        <f>Taxes!I25/1000</f>
        <v>48131.442000000003</v>
      </c>
      <c r="J25" s="6">
        <f>Taxes!J25/1000</f>
        <v>33635.366000000002</v>
      </c>
      <c r="K25" s="6">
        <f>Taxes!K25/1000</f>
        <v>42279.781999999999</v>
      </c>
      <c r="L25" s="6">
        <f>Taxes!L25/1000</f>
        <v>24201.046999999999</v>
      </c>
      <c r="M25" s="6">
        <f>Taxes!M25/1000</f>
        <v>20705.165000000001</v>
      </c>
      <c r="N25" s="6">
        <f>Taxes!N25/1000</f>
        <v>18801.556</v>
      </c>
      <c r="O25" s="6">
        <f>Taxes!O25/1000</f>
        <v>18925.02</v>
      </c>
      <c r="P25" s="6">
        <f>Taxes!P25/1000</f>
        <v>28661.056</v>
      </c>
      <c r="Q25" s="6">
        <f>Taxes!Q25/1000</f>
        <v>32441.076000000001</v>
      </c>
      <c r="R25" s="6">
        <f>Taxes!R25/1000</f>
        <v>26908.883000000002</v>
      </c>
      <c r="S25" s="17">
        <f>Taxes!S25/1000</f>
        <v>22449.018</v>
      </c>
      <c r="T25" s="17">
        <f>Taxes!T25/1000</f>
        <v>18147.760999999999</v>
      </c>
      <c r="U25" s="17">
        <f>Taxes!U25/1000</f>
        <v>25864.531999999999</v>
      </c>
      <c r="V25" s="17">
        <f>Taxes!V25/1000</f>
        <v>24411.248</v>
      </c>
      <c r="W25" s="17">
        <f>Taxes!W25/1000</f>
        <v>25310.842000000001</v>
      </c>
      <c r="X25" s="17">
        <f>Taxes!X25/1000</f>
        <v>21339.296999999999</v>
      </c>
      <c r="Y25" s="17">
        <f>Taxes!Y25/1000</f>
        <v>21503.89</v>
      </c>
      <c r="Z25" s="17">
        <f>Taxes!Z25/1000</f>
        <v>12552.273999999999</v>
      </c>
      <c r="AA25" s="17">
        <f>Taxes!AA25/1000</f>
        <v>17581.672999999999</v>
      </c>
      <c r="AB25" s="17">
        <f>Taxes!AB25/1000</f>
        <v>27356.895</v>
      </c>
      <c r="AC25" s="17">
        <f>Taxes!AC25/1000</f>
        <v>36789.584000000003</v>
      </c>
      <c r="AD25" s="17">
        <f>Taxes!AD25/1000</f>
        <v>37145.978000000003</v>
      </c>
      <c r="AE25" s="17">
        <f>Taxes!AE25/1000</f>
        <v>36406.300000000003</v>
      </c>
      <c r="AF25" s="17">
        <f>Taxes!AF25/1000</f>
        <v>23877.517</v>
      </c>
      <c r="AG25" s="17">
        <f>Taxes!AG25/1000</f>
        <v>31596.226999999999</v>
      </c>
      <c r="AH25" s="17">
        <f>Taxes!AH25/1000</f>
        <v>0</v>
      </c>
      <c r="AI25" s="17">
        <f>Taxes!AI25/1000</f>
        <v>0</v>
      </c>
      <c r="AJ25" s="17">
        <f>Taxes!AJ25/1000</f>
        <v>0</v>
      </c>
      <c r="AK25" s="17">
        <f>Taxes!AK25/1000</f>
        <v>0</v>
      </c>
      <c r="AL25" s="17">
        <f>Taxes!AL25/1000</f>
        <v>0</v>
      </c>
      <c r="AM25" s="17">
        <f>Taxes!AM25/1000</f>
        <v>1.468</v>
      </c>
      <c r="AN25" s="17">
        <f>Taxes!AN25/1000</f>
        <v>2.1</v>
      </c>
      <c r="AO25" s="17">
        <f>Taxes!AO25/1000</f>
        <v>0</v>
      </c>
      <c r="AP25" s="17">
        <f>Taxes!AP25/1000</f>
        <v>0</v>
      </c>
      <c r="AQ25" s="17">
        <f>Taxes!AQ25/1000</f>
        <v>0</v>
      </c>
      <c r="AR25" s="17">
        <f>Taxes!AR25/1000</f>
        <v>0</v>
      </c>
    </row>
    <row r="26" spans="1:168" s="17" customFormat="1" ht="12" x14ac:dyDescent="0.2">
      <c r="A26" s="23" t="s">
        <v>43</v>
      </c>
      <c r="B26" s="6">
        <f>Taxes!B26/1000</f>
        <v>249019.94399999999</v>
      </c>
      <c r="C26" s="6">
        <f>Taxes!C26/1000</f>
        <v>233534.43799999999</v>
      </c>
      <c r="D26" s="6">
        <f>Taxes!D26/1000</f>
        <v>258430.098</v>
      </c>
      <c r="E26" s="6">
        <f>Taxes!E26/1000</f>
        <v>273141.348</v>
      </c>
      <c r="F26" s="6">
        <f>Taxes!F26/1000</f>
        <v>260504.49</v>
      </c>
      <c r="G26" s="6">
        <f>Taxes!G26/1000</f>
        <v>252867.39799999999</v>
      </c>
      <c r="H26" s="6">
        <f>Taxes!H26/1000</f>
        <v>279118.973</v>
      </c>
      <c r="I26" s="6">
        <f>Taxes!I26/1000</f>
        <v>283835.408</v>
      </c>
      <c r="J26" s="6">
        <f>Taxes!J26/1000</f>
        <v>311440.609</v>
      </c>
      <c r="K26" s="6">
        <f>Taxes!K26/1000</f>
        <v>296753.07699999999</v>
      </c>
      <c r="L26" s="6">
        <f>Taxes!L26/1000</f>
        <v>291224.57299999997</v>
      </c>
      <c r="M26" s="6">
        <f>Taxes!M26/1000</f>
        <v>253402.96</v>
      </c>
      <c r="N26" s="6">
        <f>Taxes!N26/1000</f>
        <v>234388.08799999999</v>
      </c>
      <c r="O26" s="6">
        <f>Taxes!O26/1000</f>
        <v>255433.69399999999</v>
      </c>
      <c r="P26" s="6">
        <f>Taxes!P26/1000</f>
        <v>256804.94200000001</v>
      </c>
      <c r="Q26" s="6">
        <f>Taxes!Q26/1000</f>
        <v>211276.33499999999</v>
      </c>
      <c r="R26" s="6">
        <f>Taxes!R26/1000</f>
        <v>209189.16800000001</v>
      </c>
      <c r="S26" s="17">
        <f>Taxes!S26/1000</f>
        <v>943694.277</v>
      </c>
      <c r="T26" s="17">
        <f>Taxes!T26/1000</f>
        <v>107737.927</v>
      </c>
      <c r="U26" s="17">
        <f>Taxes!U26/1000</f>
        <v>108564.27499999999</v>
      </c>
      <c r="V26" s="17">
        <f>Taxes!V26/1000</f>
        <v>114893.68700000001</v>
      </c>
      <c r="W26" s="17">
        <f>Taxes!W26/1000</f>
        <v>153869.253</v>
      </c>
      <c r="X26" s="17">
        <f>Taxes!X26/1000</f>
        <v>138916.302</v>
      </c>
      <c r="Y26" s="17">
        <f>Taxes!Y26/1000</f>
        <v>114250.982</v>
      </c>
      <c r="Z26" s="17">
        <f>Taxes!Z26/1000</f>
        <v>151388.79699999999</v>
      </c>
      <c r="AA26" s="17">
        <f>Taxes!AA26/1000</f>
        <v>142962.16800000001</v>
      </c>
      <c r="AB26" s="17">
        <f>Taxes!AB26/1000</f>
        <v>138722.981</v>
      </c>
      <c r="AC26" s="17">
        <f>Taxes!AC26/1000</f>
        <v>126530.545</v>
      </c>
      <c r="AD26" s="17">
        <f>Taxes!AD26/1000</f>
        <v>132811.51199999999</v>
      </c>
      <c r="AE26" s="17">
        <f>Taxes!AE26/1000</f>
        <v>161762.84</v>
      </c>
      <c r="AF26" s="17">
        <f>Taxes!AF26/1000</f>
        <v>157866.38399999999</v>
      </c>
      <c r="AG26" s="17">
        <f>Taxes!AG26/1000</f>
        <v>169527.095</v>
      </c>
      <c r="AH26" s="17">
        <f>Taxes!AH26/1000</f>
        <v>207412.872</v>
      </c>
      <c r="AI26" s="17">
        <f>Taxes!AI26/1000</f>
        <v>187328.31899999999</v>
      </c>
      <c r="AJ26" s="17">
        <f>Taxes!AJ26/1000</f>
        <v>202431.16099999999</v>
      </c>
      <c r="AK26" s="17">
        <f>Taxes!AK26/1000</f>
        <v>188429.77499999999</v>
      </c>
      <c r="AL26" s="17">
        <f>Taxes!AL26/1000</f>
        <v>180924.44099999999</v>
      </c>
      <c r="AM26" s="17">
        <f>Taxes!AM26/1000</f>
        <v>140749.43</v>
      </c>
      <c r="AN26" s="17">
        <f>Taxes!AN26/1000</f>
        <v>114344.82</v>
      </c>
      <c r="AO26" s="17">
        <f>Taxes!AO26/1000</f>
        <v>113513.166</v>
      </c>
      <c r="AP26" s="17">
        <f>Taxes!AP26/1000</f>
        <v>91156.33</v>
      </c>
      <c r="AQ26" s="17">
        <f>Taxes!AQ26/1000</f>
        <v>84865.062000000005</v>
      </c>
      <c r="AR26" s="17">
        <f>Taxes!AR26/1000</f>
        <v>75713.782999999996</v>
      </c>
    </row>
    <row r="27" spans="1:168" s="17" customFormat="1" ht="12" x14ac:dyDescent="0.2">
      <c r="A27" s="23" t="s">
        <v>34</v>
      </c>
      <c r="B27" s="6">
        <f>Taxes!B27/1000</f>
        <v>67942.422000000006</v>
      </c>
      <c r="C27" s="6">
        <f>Taxes!C27/1000</f>
        <v>63863.243000000002</v>
      </c>
      <c r="D27" s="6">
        <f>Taxes!D27/1000</f>
        <v>74659.587</v>
      </c>
      <c r="E27" s="6">
        <f>Taxes!E27/1000</f>
        <v>85139.012000000002</v>
      </c>
      <c r="F27" s="6">
        <f>Taxes!F27/1000</f>
        <v>91433.178</v>
      </c>
      <c r="G27" s="6">
        <f>Taxes!G27/1000</f>
        <v>102914.556</v>
      </c>
      <c r="H27" s="6">
        <f>Taxes!H27/1000</f>
        <v>90591.94</v>
      </c>
      <c r="I27" s="6">
        <f>Taxes!I27/1000</f>
        <v>81457.615999999995</v>
      </c>
      <c r="J27" s="6">
        <f>Taxes!J27/1000</f>
        <v>80081.808999999994</v>
      </c>
      <c r="K27" s="6">
        <f>Taxes!K27/1000</f>
        <v>64696.290999999997</v>
      </c>
      <c r="L27" s="6">
        <f>Taxes!L27/1000</f>
        <v>64115.887000000002</v>
      </c>
      <c r="M27" s="6">
        <f>Taxes!M27/1000</f>
        <v>57026.51</v>
      </c>
      <c r="N27" s="6">
        <f>Taxes!N27/1000</f>
        <v>56306.142999999996</v>
      </c>
      <c r="O27" s="6">
        <f>Taxes!O27/1000</f>
        <v>49436.315999999999</v>
      </c>
      <c r="P27" s="6">
        <f>Taxes!P27/1000</f>
        <v>52805.445</v>
      </c>
      <c r="Q27" s="6">
        <f>Taxes!Q27/1000</f>
        <v>45568.031000000003</v>
      </c>
      <c r="R27" s="6">
        <f>Taxes!R27/1000</f>
        <v>50221.161</v>
      </c>
      <c r="S27" s="17">
        <f>Taxes!S27/1000</f>
        <v>47050.442000000003</v>
      </c>
      <c r="T27" s="17">
        <f>Taxes!T27/1000</f>
        <v>45006.048000000003</v>
      </c>
      <c r="U27" s="17">
        <f>Taxes!U27/1000</f>
        <v>45948.389000000003</v>
      </c>
      <c r="V27" s="17">
        <f>Taxes!V27/1000</f>
        <v>46898.438999999998</v>
      </c>
      <c r="W27" s="17">
        <f>Taxes!W27/1000</f>
        <v>44784.338000000003</v>
      </c>
      <c r="X27" s="17">
        <f>Taxes!X27/1000</f>
        <v>54866.150999999998</v>
      </c>
      <c r="Y27" s="17">
        <f>Taxes!Y27/1000</f>
        <v>42751.423999999999</v>
      </c>
      <c r="Z27" s="17">
        <f>Taxes!Z27/1000</f>
        <v>45620.453000000001</v>
      </c>
      <c r="AA27" s="17">
        <f>Taxes!AA27/1000</f>
        <v>40900.137999999999</v>
      </c>
      <c r="AB27" s="17">
        <f>Taxes!AB27/1000</f>
        <v>38205.824000000001</v>
      </c>
      <c r="AC27" s="17">
        <f>Taxes!AC27/1000</f>
        <v>40544.017</v>
      </c>
      <c r="AD27" s="17">
        <f>Taxes!AD27/1000</f>
        <v>39521.65</v>
      </c>
      <c r="AE27" s="17">
        <f>Taxes!AE27/1000</f>
        <v>39031.175000000003</v>
      </c>
      <c r="AF27" s="17">
        <f>Taxes!AF27/1000</f>
        <v>37669.463000000003</v>
      </c>
      <c r="AG27" s="17">
        <f>Taxes!AG27/1000</f>
        <v>30839.674999999999</v>
      </c>
      <c r="AH27" s="17">
        <f>Taxes!AH27/1000</f>
        <v>32469.937999999998</v>
      </c>
      <c r="AI27" s="17">
        <f>Taxes!AI27/1000</f>
        <v>22893.785</v>
      </c>
      <c r="AJ27" s="17">
        <f>Taxes!AJ27/1000</f>
        <v>28991.401000000002</v>
      </c>
      <c r="AK27" s="17">
        <f>Taxes!AK27/1000</f>
        <v>17705.637999999999</v>
      </c>
      <c r="AL27" s="17">
        <f>Taxes!AL27/1000</f>
        <v>22221.163</v>
      </c>
      <c r="AM27" s="17">
        <f>Taxes!AM27/1000</f>
        <v>18040.733</v>
      </c>
      <c r="AN27" s="17">
        <f>Taxes!AN27/1000</f>
        <v>10010.800999999999</v>
      </c>
      <c r="AO27" s="17">
        <f>Taxes!AO27/1000</f>
        <v>7122.1660000000002</v>
      </c>
      <c r="AP27" s="17">
        <f>Taxes!AP27/1000</f>
        <v>11312.665000000001</v>
      </c>
      <c r="AQ27" s="17">
        <f>Taxes!AQ27/1000</f>
        <v>5266.9189999999999</v>
      </c>
      <c r="AR27" s="17">
        <f>Taxes!AR27/1000</f>
        <v>7534.6260000000002</v>
      </c>
    </row>
    <row r="28" spans="1:168" s="17" customFormat="1" ht="12" x14ac:dyDescent="0.2">
      <c r="A28" s="23" t="s">
        <v>35</v>
      </c>
      <c r="B28" s="6">
        <f>Taxes!B28/1000</f>
        <v>294603.761</v>
      </c>
      <c r="C28" s="6">
        <f>Taxes!C28/1000</f>
        <v>265188.38699999999</v>
      </c>
      <c r="D28" s="6">
        <f>Taxes!D28/1000</f>
        <v>297110.39600000001</v>
      </c>
      <c r="E28" s="6">
        <f>Taxes!E28/1000</f>
        <v>356560.76199999999</v>
      </c>
      <c r="F28" s="6">
        <f>Taxes!F28/1000</f>
        <v>310314.10499999998</v>
      </c>
      <c r="G28" s="6">
        <f>Taxes!G28/1000</f>
        <v>288628.38299999997</v>
      </c>
      <c r="H28" s="6">
        <f>Taxes!H28/1000</f>
        <v>285909.26299999998</v>
      </c>
      <c r="I28" s="6">
        <f>Taxes!I28/1000</f>
        <v>277378.44300000003</v>
      </c>
      <c r="J28" s="6">
        <f>Taxes!J28/1000</f>
        <v>233044.02900000001</v>
      </c>
      <c r="K28" s="6">
        <f>Taxes!K28/1000</f>
        <v>204191.185</v>
      </c>
      <c r="L28" s="6">
        <f>Taxes!L28/1000</f>
        <v>190357.80900000001</v>
      </c>
      <c r="M28" s="6">
        <f>Taxes!M28/1000</f>
        <v>160422.34099999999</v>
      </c>
      <c r="N28" s="6">
        <f>Taxes!N28/1000</f>
        <v>140418.65100000001</v>
      </c>
      <c r="O28" s="6">
        <f>Taxes!O28/1000</f>
        <v>151233.655</v>
      </c>
      <c r="P28" s="6">
        <f>Taxes!P28/1000</f>
        <v>160790.769</v>
      </c>
      <c r="Q28" s="6">
        <f>Taxes!Q28/1000</f>
        <v>146683.095</v>
      </c>
      <c r="R28" s="6">
        <f>Taxes!R28/1000</f>
        <v>136475.36300000001</v>
      </c>
      <c r="S28" s="17">
        <f>Taxes!S28/1000</f>
        <v>121897.44899999999</v>
      </c>
      <c r="T28" s="17">
        <f>Taxes!T28/1000</f>
        <v>106682.993</v>
      </c>
      <c r="U28" s="17">
        <f>Taxes!U28/1000</f>
        <v>99311.638000000006</v>
      </c>
      <c r="V28" s="17">
        <f>Taxes!V28/1000</f>
        <v>94572.316999999995</v>
      </c>
      <c r="W28" s="17">
        <f>Taxes!W28/1000</f>
        <v>97192.528000000006</v>
      </c>
      <c r="X28" s="17">
        <f>Taxes!X28/1000</f>
        <v>93117.327000000005</v>
      </c>
      <c r="Y28" s="17">
        <f>Taxes!Y28/1000</f>
        <v>87500.55</v>
      </c>
      <c r="Z28" s="17">
        <f>Taxes!Z28/1000</f>
        <v>84172.827000000005</v>
      </c>
      <c r="AA28" s="17">
        <f>Taxes!AA28/1000</f>
        <v>72183.547000000006</v>
      </c>
      <c r="AB28" s="17">
        <f>Taxes!AB28/1000</f>
        <v>71814.892999999996</v>
      </c>
      <c r="AC28" s="17">
        <f>Taxes!AC28/1000</f>
        <v>70372.032999999996</v>
      </c>
      <c r="AD28" s="17">
        <f>Taxes!AD28/1000</f>
        <v>65656.062999999995</v>
      </c>
      <c r="AE28" s="17">
        <f>Taxes!AE28/1000</f>
        <v>68277.710999999996</v>
      </c>
      <c r="AF28" s="17">
        <f>Taxes!AF28/1000</f>
        <v>69068.017000000007</v>
      </c>
      <c r="AG28" s="17">
        <f>Taxes!AG28/1000</f>
        <v>65826.362999999998</v>
      </c>
      <c r="AH28" s="17">
        <f>Taxes!AH28/1000</f>
        <v>66705.182000000001</v>
      </c>
      <c r="AI28" s="17">
        <f>Taxes!AI28/1000</f>
        <v>63135.879000000001</v>
      </c>
      <c r="AJ28" s="17">
        <f>Taxes!AJ28/1000</f>
        <v>53952.718999999997</v>
      </c>
      <c r="AK28" s="17">
        <f>Taxes!AK28/1000</f>
        <v>42262.156000000003</v>
      </c>
      <c r="AL28" s="17">
        <f>Taxes!AL28/1000</f>
        <v>37979.061999999998</v>
      </c>
      <c r="AM28" s="17">
        <f>Taxes!AM28/1000</f>
        <v>34413.135000000002</v>
      </c>
      <c r="AN28" s="17">
        <f>Taxes!AN28/1000</f>
        <v>26178.284</v>
      </c>
      <c r="AO28" s="17">
        <f>Taxes!AO28/1000</f>
        <v>24866.188999999998</v>
      </c>
      <c r="AP28" s="17">
        <f>Taxes!AP28/1000</f>
        <v>23666.607</v>
      </c>
      <c r="AQ28" s="17">
        <f>Taxes!AQ28/1000</f>
        <v>19199.933000000001</v>
      </c>
      <c r="AR28" s="17">
        <f>Taxes!AR28/1000</f>
        <v>17747.048999999999</v>
      </c>
    </row>
    <row r="29" spans="1:168" s="17" customFormat="1" ht="12" x14ac:dyDescent="0.2">
      <c r="A29" s="23" t="s">
        <v>36</v>
      </c>
      <c r="B29" s="6">
        <f>Taxes!B29/1000</f>
        <v>288655.81300000002</v>
      </c>
      <c r="C29" s="6">
        <f>Taxes!C29/1000</f>
        <v>296094.61599999998</v>
      </c>
      <c r="D29" s="6">
        <f>Taxes!D29/1000</f>
        <v>327638.22100000002</v>
      </c>
      <c r="E29" s="6">
        <f>Taxes!E29/1000</f>
        <v>360649.83899999998</v>
      </c>
      <c r="F29" s="6">
        <f>Taxes!F29/1000</f>
        <v>373794.739</v>
      </c>
      <c r="G29" s="6">
        <f>Taxes!G29/1000</f>
        <v>378637.66499999998</v>
      </c>
      <c r="H29" s="6">
        <f>Taxes!H29/1000</f>
        <v>352041.31900000002</v>
      </c>
      <c r="I29" s="6">
        <f>Taxes!I29/1000</f>
        <v>344171.875</v>
      </c>
      <c r="J29" s="6">
        <f>Taxes!J29/1000</f>
        <v>334706.80900000001</v>
      </c>
      <c r="K29" s="6">
        <f>Taxes!K29/1000</f>
        <v>323702.57199999999</v>
      </c>
      <c r="L29" s="6">
        <f>Taxes!L29/1000</f>
        <v>328780.18099999998</v>
      </c>
      <c r="M29" s="6">
        <f>Taxes!M29/1000</f>
        <v>307221.08100000001</v>
      </c>
      <c r="N29" s="6">
        <f>Taxes!N29/1000</f>
        <v>290716.60200000001</v>
      </c>
      <c r="O29" s="6">
        <f>Taxes!O29/1000</f>
        <v>291968.86</v>
      </c>
      <c r="P29" s="6">
        <f>Taxes!P29/1000</f>
        <v>288634.45</v>
      </c>
      <c r="Q29" s="6">
        <f>Taxes!Q29/1000</f>
        <v>277775.55</v>
      </c>
      <c r="R29" s="6">
        <f>Taxes!R29/1000</f>
        <v>231198.361</v>
      </c>
      <c r="S29" s="17">
        <f>Taxes!S29/1000</f>
        <v>226241.71799999999</v>
      </c>
      <c r="T29" s="17">
        <f>Taxes!T29/1000</f>
        <v>222693.97099999999</v>
      </c>
      <c r="U29" s="17">
        <f>Taxes!U29/1000</f>
        <v>212102.652</v>
      </c>
      <c r="V29" s="17">
        <f>Taxes!V29/1000</f>
        <v>214228.22</v>
      </c>
      <c r="W29" s="17">
        <f>Taxes!W29/1000</f>
        <v>196264.413</v>
      </c>
      <c r="X29" s="17">
        <f>Taxes!X29/1000</f>
        <v>180942.89300000001</v>
      </c>
      <c r="Y29" s="17">
        <f>Taxes!Y29/1000</f>
        <v>161225.367</v>
      </c>
      <c r="Z29" s="17">
        <f>Taxes!Z29/1000</f>
        <v>142714.71900000001</v>
      </c>
      <c r="AA29" s="17">
        <f>Taxes!AA29/1000</f>
        <v>132209.51199999999</v>
      </c>
      <c r="AB29" s="17">
        <f>Taxes!AB29/1000</f>
        <v>127198.224</v>
      </c>
      <c r="AC29" s="17">
        <f>Taxes!AC29/1000</f>
        <v>111609.667</v>
      </c>
      <c r="AD29" s="17">
        <f>Taxes!AD29/1000</f>
        <v>119968.26700000001</v>
      </c>
      <c r="AE29" s="17">
        <f>Taxes!AE29/1000</f>
        <v>105406.16800000001</v>
      </c>
      <c r="AF29" s="17">
        <f>Taxes!AF29/1000</f>
        <v>102896.88800000001</v>
      </c>
      <c r="AG29" s="17">
        <f>Taxes!AG29/1000</f>
        <v>104129.075</v>
      </c>
      <c r="AH29" s="17">
        <f>Taxes!AH29/1000</f>
        <v>90216.951000000001</v>
      </c>
      <c r="AI29" s="17">
        <f>Taxes!AI29/1000</f>
        <v>106587.656</v>
      </c>
      <c r="AJ29" s="17">
        <f>Taxes!AJ29/1000</f>
        <v>147828.94699999999</v>
      </c>
      <c r="AK29" s="17">
        <f>Taxes!AK29/1000</f>
        <v>116904.428</v>
      </c>
      <c r="AL29" s="17">
        <f>Taxes!AL29/1000</f>
        <v>88978.668000000005</v>
      </c>
      <c r="AM29" s="17">
        <f>Taxes!AM29/1000</f>
        <v>91738.971000000005</v>
      </c>
      <c r="AN29" s="17">
        <f>Taxes!AN29/1000</f>
        <v>63461.531999999999</v>
      </c>
      <c r="AO29" s="17">
        <f>Taxes!AO29/1000</f>
        <v>55126.606</v>
      </c>
      <c r="AP29" s="17">
        <f>Taxes!AP29/1000</f>
        <v>51873.248</v>
      </c>
      <c r="AQ29" s="17">
        <f>Taxes!AQ29/1000</f>
        <v>45541.995000000003</v>
      </c>
      <c r="AR29" s="17">
        <f>Taxes!AR29/1000</f>
        <v>40862.101999999999</v>
      </c>
    </row>
    <row r="30" spans="1:168" s="17" customFormat="1" ht="12" x14ac:dyDescent="0.2">
      <c r="A30" s="23" t="s">
        <v>37</v>
      </c>
      <c r="B30" s="6">
        <f>Taxes!B30/1000</f>
        <v>1229072.1270000001</v>
      </c>
      <c r="C30" s="6">
        <f>Taxes!C30/1000</f>
        <v>1034804.344</v>
      </c>
      <c r="D30" s="6">
        <f>Taxes!D30/1000</f>
        <v>1077292.362</v>
      </c>
      <c r="E30" s="6">
        <f>Taxes!E30/1000</f>
        <v>1107440.831</v>
      </c>
      <c r="F30" s="6">
        <f>Taxes!F30/1000</f>
        <v>1025910.477</v>
      </c>
      <c r="G30" s="6">
        <f>Taxes!G30/1000</f>
        <v>983550.527</v>
      </c>
      <c r="H30" s="6">
        <f>Taxes!H30/1000</f>
        <v>992714.13600000006</v>
      </c>
      <c r="I30" s="6">
        <f>Taxes!I30/1000</f>
        <v>957006.13199999998</v>
      </c>
      <c r="J30" s="6">
        <f>Taxes!J30/1000</f>
        <v>890356.17</v>
      </c>
      <c r="K30" s="6">
        <f>Taxes!K30/1000</f>
        <v>811355.02</v>
      </c>
      <c r="L30" s="6">
        <f>Taxes!L30/1000</f>
        <v>854676.82400000002</v>
      </c>
      <c r="M30" s="6">
        <f>Taxes!M30/1000</f>
        <v>816663.62899999996</v>
      </c>
      <c r="N30" s="6">
        <f>Taxes!N30/1000</f>
        <v>828713.21299999999</v>
      </c>
      <c r="O30" s="6">
        <f>Taxes!O30/1000</f>
        <v>798055.201</v>
      </c>
      <c r="P30" s="6">
        <f>Taxes!P30/1000</f>
        <v>825177.44</v>
      </c>
      <c r="Q30" s="6">
        <f>Taxes!Q30/1000</f>
        <v>738015.71900000004</v>
      </c>
      <c r="R30" s="6">
        <f>Taxes!R30/1000</f>
        <v>717804.60400000005</v>
      </c>
      <c r="S30" s="17">
        <f>Taxes!S30/1000</f>
        <v>738364.13199999998</v>
      </c>
      <c r="T30" s="17">
        <f>Taxes!T30/1000</f>
        <v>688477.01100000006</v>
      </c>
      <c r="U30" s="17">
        <f>Taxes!U30/1000</f>
        <v>543028.23199999996</v>
      </c>
      <c r="V30" s="17">
        <f>Taxes!V30/1000</f>
        <v>478604.462</v>
      </c>
      <c r="W30" s="17">
        <f>Taxes!W30/1000</f>
        <v>487182.245</v>
      </c>
      <c r="X30" s="17">
        <f>Taxes!X30/1000</f>
        <v>462637.47200000001</v>
      </c>
      <c r="Y30" s="17">
        <f>Taxes!Y30/1000</f>
        <v>470174.73700000002</v>
      </c>
      <c r="Z30" s="17">
        <f>Taxes!Z30/1000</f>
        <v>463977.28</v>
      </c>
      <c r="AA30" s="17">
        <f>Taxes!AA30/1000</f>
        <v>482135.15600000002</v>
      </c>
      <c r="AB30" s="17">
        <f>Taxes!AB30/1000</f>
        <v>413740.74099999998</v>
      </c>
      <c r="AC30" s="17">
        <f>Taxes!AC30/1000</f>
        <v>410122.66</v>
      </c>
      <c r="AD30" s="17">
        <f>Taxes!AD30/1000</f>
        <v>361215.43099999998</v>
      </c>
      <c r="AE30" s="17">
        <f>Taxes!AE30/1000</f>
        <v>370931.41100000002</v>
      </c>
      <c r="AF30" s="17">
        <f>Taxes!AF30/1000</f>
        <v>397813.46100000001</v>
      </c>
      <c r="AG30" s="17">
        <f>Taxes!AG30/1000</f>
        <v>358941.527</v>
      </c>
      <c r="AH30" s="17">
        <f>Taxes!AH30/1000</f>
        <v>301963.73</v>
      </c>
      <c r="AI30" s="17">
        <f>Taxes!AI30/1000</f>
        <v>287367.549</v>
      </c>
      <c r="AJ30" s="17">
        <f>Taxes!AJ30/1000</f>
        <v>253067.93299999999</v>
      </c>
      <c r="AK30" s="17">
        <f>Taxes!AK30/1000</f>
        <v>239449.739</v>
      </c>
      <c r="AL30" s="17">
        <f>Taxes!AL30/1000</f>
        <v>239490.304</v>
      </c>
      <c r="AM30" s="17">
        <f>Taxes!AM30/1000</f>
        <v>224275.35399999999</v>
      </c>
      <c r="AN30" s="17">
        <f>Taxes!AN30/1000</f>
        <v>198645.84</v>
      </c>
      <c r="AO30" s="17">
        <f>Taxes!AO30/1000</f>
        <v>163597.77900000001</v>
      </c>
      <c r="AP30" s="17">
        <f>Taxes!AP30/1000</f>
        <v>135185.995</v>
      </c>
      <c r="AQ30" s="17">
        <f>Taxes!AQ30/1000</f>
        <v>110753.872</v>
      </c>
      <c r="AR30" s="17">
        <f>Taxes!AR30/1000</f>
        <v>102524.867</v>
      </c>
    </row>
    <row r="31" spans="1:168" s="17" customFormat="1" ht="12" x14ac:dyDescent="0.2">
      <c r="A31" s="23" t="s">
        <v>38</v>
      </c>
      <c r="B31" s="6">
        <f>Taxes!B31/1000</f>
        <v>1406.83</v>
      </c>
      <c r="C31" s="6">
        <f>Taxes!C31/1000</f>
        <v>868.01099999999997</v>
      </c>
      <c r="D31" s="6">
        <f>Taxes!D31/1000</f>
        <v>1872.53</v>
      </c>
      <c r="E31" s="6">
        <f>Taxes!E31/1000</f>
        <v>1287.0509999999999</v>
      </c>
      <c r="F31" s="6">
        <f>Taxes!F31/1000</f>
        <v>1546.8109999999999</v>
      </c>
      <c r="G31" s="6">
        <f>Taxes!G31/1000</f>
        <v>1305.0419999999999</v>
      </c>
      <c r="H31" s="6">
        <f>Taxes!H31/1000</f>
        <v>1858.7260000000001</v>
      </c>
      <c r="I31" s="6">
        <f>Taxes!I31/1000</f>
        <v>2278.7669999999998</v>
      </c>
      <c r="J31" s="6">
        <f>Taxes!J31/1000</f>
        <v>1826.4639999999999</v>
      </c>
      <c r="K31" s="6">
        <f>Taxes!K31/1000</f>
        <v>3372.2249999999999</v>
      </c>
      <c r="L31" s="6">
        <f>Taxes!L31/1000</f>
        <v>3885.2260000000001</v>
      </c>
      <c r="M31" s="6">
        <f>Taxes!M31/1000</f>
        <v>3431.0729999999999</v>
      </c>
      <c r="N31" s="6">
        <f>Taxes!N31/1000</f>
        <v>4397.2139999999999</v>
      </c>
      <c r="O31" s="6">
        <f>Taxes!O31/1000</f>
        <v>4182.2839999999997</v>
      </c>
      <c r="P31" s="6">
        <f>Taxes!P31/1000</f>
        <v>4476.92</v>
      </c>
      <c r="Q31" s="6">
        <f>Taxes!Q31/1000</f>
        <v>3355.0659999999998</v>
      </c>
      <c r="R31" s="6">
        <f>Taxes!R31/1000</f>
        <v>5719.6390000000001</v>
      </c>
      <c r="S31" s="17">
        <f>Taxes!S31/1000</f>
        <v>7035.165</v>
      </c>
      <c r="T31" s="17">
        <f>Taxes!T31/1000</f>
        <v>8756.7270000000008</v>
      </c>
      <c r="U31" s="17">
        <f>Taxes!U31/1000</f>
        <v>6149.2349999999997</v>
      </c>
      <c r="V31" s="17">
        <f>Taxes!V31/1000</f>
        <v>6726.9970000000003</v>
      </c>
      <c r="W31" s="17">
        <f>Taxes!W31/1000</f>
        <v>7522.0469999999996</v>
      </c>
      <c r="X31" s="17">
        <f>Taxes!X31/1000</f>
        <v>5829.9070000000002</v>
      </c>
      <c r="Y31" s="17">
        <f>Taxes!Y31/1000</f>
        <v>8887.7690000000002</v>
      </c>
      <c r="Z31" s="17">
        <f>Taxes!Z31/1000</f>
        <v>4454.1350000000002</v>
      </c>
      <c r="AA31" s="17">
        <f>Taxes!AA31/1000</f>
        <v>8425.0130000000008</v>
      </c>
      <c r="AB31" s="17">
        <f>Taxes!AB31/1000</f>
        <v>2816.4569999999999</v>
      </c>
      <c r="AC31" s="17">
        <f>Taxes!AC31/1000</f>
        <v>6674.6090000000004</v>
      </c>
      <c r="AD31" s="17">
        <f>Taxes!AD31/1000</f>
        <v>7907.0439999999999</v>
      </c>
      <c r="AE31" s="17">
        <f>Taxes!AE31/1000</f>
        <v>8737.9580000000005</v>
      </c>
      <c r="AF31" s="17">
        <f>Taxes!AF31/1000</f>
        <v>6771.0439999999999</v>
      </c>
      <c r="AG31" s="17">
        <f>Taxes!AG31/1000</f>
        <v>7356.05</v>
      </c>
      <c r="AH31" s="17">
        <f>Taxes!AH31/1000</f>
        <v>7467.5839999999998</v>
      </c>
      <c r="AI31" s="17">
        <f>Taxes!AI31/1000</f>
        <v>9943.7690000000002</v>
      </c>
      <c r="AJ31" s="17">
        <f>Taxes!AJ31/1000</f>
        <v>11573.762000000001</v>
      </c>
      <c r="AK31" s="17">
        <f>Taxes!AK31/1000</f>
        <v>7028.1729999999998</v>
      </c>
      <c r="AL31" s="17">
        <f>Taxes!AL31/1000</f>
        <v>4481.6729999999998</v>
      </c>
      <c r="AM31" s="17">
        <f>Taxes!AM31/1000</f>
        <v>3016.5949999999998</v>
      </c>
      <c r="AN31" s="17">
        <f>Taxes!AN31/1000</f>
        <v>4825.7650000000003</v>
      </c>
      <c r="AO31" s="17">
        <f>Taxes!AO31/1000</f>
        <v>2473.2080000000001</v>
      </c>
      <c r="AP31" s="17">
        <f>Taxes!AP31/1000</f>
        <v>2841.8879999999999</v>
      </c>
      <c r="AQ31" s="17">
        <f>Taxes!AQ31/1000</f>
        <v>2636.9920000000002</v>
      </c>
      <c r="AR31" s="17">
        <f>Taxes!AR31/1000</f>
        <v>2158.8560000000002</v>
      </c>
    </row>
    <row r="32" spans="1:168" s="17" customFormat="1" ht="12" x14ac:dyDescent="0.2">
      <c r="A32" s="23" t="s">
        <v>39</v>
      </c>
      <c r="B32" s="6">
        <f>Taxes!B32/1000</f>
        <v>16021.919</v>
      </c>
      <c r="C32" s="6">
        <f>Taxes!C32/1000</f>
        <v>14742.976000000001</v>
      </c>
      <c r="D32" s="6">
        <f>Taxes!D32/1000</f>
        <v>136599.204</v>
      </c>
      <c r="E32" s="6">
        <f>Taxes!E32/1000</f>
        <v>225903.929</v>
      </c>
      <c r="F32" s="6">
        <f>Taxes!F32/1000</f>
        <v>125352.889</v>
      </c>
      <c r="G32" s="6">
        <f>Taxes!G32/1000</f>
        <v>73125.057000000001</v>
      </c>
      <c r="H32" s="6">
        <f>Taxes!H32/1000</f>
        <v>78790.645999999993</v>
      </c>
      <c r="I32" s="6">
        <f>Taxes!I32/1000</f>
        <v>29888.667000000001</v>
      </c>
      <c r="J32" s="6">
        <f>Taxes!J32/1000</f>
        <v>15985.27</v>
      </c>
      <c r="K32" s="6">
        <f>Taxes!K32/1000</f>
        <v>16196.056</v>
      </c>
      <c r="L32" s="6">
        <f>Taxes!L32/1000</f>
        <v>16220.692999999999</v>
      </c>
      <c r="M32" s="6">
        <f>Taxes!M32/1000</f>
        <v>20785.636999999999</v>
      </c>
      <c r="N32" s="6">
        <f>Taxes!N32/1000</f>
        <v>22159.151000000002</v>
      </c>
      <c r="O32" s="6">
        <f>Taxes!O32/1000</f>
        <v>123902.731</v>
      </c>
      <c r="P32" s="6">
        <f>Taxes!P32/1000</f>
        <v>376797.67099999997</v>
      </c>
      <c r="Q32" s="6">
        <f>Taxes!Q32/1000</f>
        <v>473059.55099999998</v>
      </c>
      <c r="R32" s="6">
        <f>Taxes!R32/1000</f>
        <v>362197.34700000001</v>
      </c>
      <c r="S32" s="17">
        <f>Taxes!S32/1000</f>
        <v>148823.60999999999</v>
      </c>
      <c r="T32" s="17">
        <f>Taxes!T32/1000</f>
        <v>30068.032999999999</v>
      </c>
      <c r="U32" s="17">
        <f>Taxes!U32/1000</f>
        <v>43255.769</v>
      </c>
      <c r="V32" s="17">
        <f>Taxes!V32/1000</f>
        <v>80559.191000000006</v>
      </c>
      <c r="W32" s="17">
        <f>Taxes!W32/1000</f>
        <v>245352.93900000001</v>
      </c>
      <c r="X32" s="17">
        <f>Taxes!X32/1000</f>
        <v>194753.092</v>
      </c>
      <c r="Y32" s="17">
        <f>Taxes!Y32/1000</f>
        <v>182370.87899999999</v>
      </c>
      <c r="Z32" s="17">
        <f>Taxes!Z32/1000</f>
        <v>199272.38399999999</v>
      </c>
      <c r="AA32" s="17">
        <f>Taxes!AA32/1000</f>
        <v>160463.67499999999</v>
      </c>
      <c r="AB32" s="17">
        <f>Taxes!AB32/1000</f>
        <v>112232.88499999999</v>
      </c>
      <c r="AC32" s="17">
        <f>Taxes!AC32/1000</f>
        <v>94909.467999999993</v>
      </c>
      <c r="AD32" s="17">
        <f>Taxes!AD32/1000</f>
        <v>82481.509999999995</v>
      </c>
      <c r="AE32" s="17">
        <f>Taxes!AE32/1000</f>
        <v>87308.442999999999</v>
      </c>
      <c r="AF32" s="17">
        <f>Taxes!AF32/1000</f>
        <v>132632.15</v>
      </c>
      <c r="AG32" s="17">
        <f>Taxes!AG32/1000</f>
        <v>166876.53099999999</v>
      </c>
      <c r="AH32" s="17">
        <f>Taxes!AH32/1000</f>
        <v>194052.39799999999</v>
      </c>
      <c r="AI32" s="17">
        <f>Taxes!AI32/1000</f>
        <v>194570.85399999999</v>
      </c>
      <c r="AJ32" s="17">
        <f>Taxes!AJ32/1000</f>
        <v>128945.851</v>
      </c>
      <c r="AK32" s="17">
        <f>Taxes!AK32/1000</f>
        <v>128032.77099999999</v>
      </c>
      <c r="AL32" s="17">
        <f>Taxes!AL32/1000</f>
        <v>162808.24100000001</v>
      </c>
      <c r="AM32" s="17">
        <f>Taxes!AM32/1000</f>
        <v>171713.079</v>
      </c>
      <c r="AN32" s="17">
        <f>Taxes!AN32/1000</f>
        <v>124687.402</v>
      </c>
      <c r="AO32" s="17">
        <f>Taxes!AO32/1000</f>
        <v>130459.303</v>
      </c>
      <c r="AP32" s="17">
        <f>Taxes!AP32/1000</f>
        <v>164259.19699999999</v>
      </c>
      <c r="AQ32" s="17">
        <f>Taxes!AQ32/1000</f>
        <v>153464.04300000001</v>
      </c>
      <c r="AR32" s="17">
        <f>Taxes!AR32/1000</f>
        <v>136533.84899999999</v>
      </c>
    </row>
    <row r="33" spans="1:168" s="3" customFormat="1" ht="12" x14ac:dyDescent="0.2">
      <c r="A33" s="23" t="s">
        <v>42</v>
      </c>
      <c r="B33" s="15">
        <f>Taxes!B33/1000</f>
        <v>398281.81300000002</v>
      </c>
      <c r="C33" s="15">
        <f>Taxes!C33/1000</f>
        <v>380640.13299999997</v>
      </c>
      <c r="D33" s="15">
        <f>Taxes!D33/1000</f>
        <v>434909.77600000001</v>
      </c>
      <c r="E33" s="15">
        <f>Taxes!E33/1000</f>
        <v>553044.43500000006</v>
      </c>
      <c r="F33" s="20">
        <f>Taxes!F33/1000</f>
        <v>596243.07999999996</v>
      </c>
      <c r="G33" s="15">
        <f>Taxes!G33/1000</f>
        <v>996268.86100000003</v>
      </c>
      <c r="H33" s="15">
        <f>Taxes!H33/1000</f>
        <v>586205.13199999998</v>
      </c>
      <c r="I33" s="15">
        <f>Taxes!I33/1000</f>
        <v>442888.89</v>
      </c>
      <c r="J33" s="15">
        <f>Taxes!J33/1000</f>
        <v>602203.72199999995</v>
      </c>
      <c r="K33" s="15">
        <f>Taxes!K33/1000</f>
        <v>447998.12300000002</v>
      </c>
      <c r="L33" s="15">
        <f>Taxes!L33/1000</f>
        <v>665426.397</v>
      </c>
      <c r="M33" s="15">
        <f>Taxes!M33/1000</f>
        <v>401399.71100000001</v>
      </c>
      <c r="N33" s="15">
        <f>Taxes!N33/1000</f>
        <v>343000</v>
      </c>
      <c r="O33" s="15">
        <f>Taxes!O33/1000</f>
        <v>322000</v>
      </c>
      <c r="P33" s="15">
        <f>Taxes!P33/1000</f>
        <v>438000</v>
      </c>
      <c r="Q33" s="15">
        <f>Taxes!Q33/1000</f>
        <v>-103000</v>
      </c>
      <c r="R33" s="15">
        <f>Taxes!R33/1000</f>
        <v>-439000</v>
      </c>
      <c r="S33" s="15">
        <f>Taxes!S33/1000</f>
        <v>545000</v>
      </c>
      <c r="T33" s="15">
        <f>Taxes!T33/1000</f>
        <v>-27000</v>
      </c>
      <c r="U33" s="15">
        <f>Taxes!U33/1000</f>
        <v>1637000</v>
      </c>
      <c r="V33" s="15">
        <f>Taxes!V33/1000</f>
        <v>458000</v>
      </c>
      <c r="W33" s="15">
        <f>Taxes!W33/1000</f>
        <v>-46000</v>
      </c>
      <c r="X33" s="15">
        <f>Taxes!X33/1000</f>
        <v>-5000</v>
      </c>
      <c r="Y33" s="15">
        <f>Taxes!Y33/1000</f>
        <v>-39000</v>
      </c>
      <c r="Z33" s="15">
        <f>Taxes!Z33/1000</f>
        <v>-15000</v>
      </c>
      <c r="AA33" s="15">
        <f>Taxes!AA33/1000</f>
        <v>-36000</v>
      </c>
      <c r="AB33" s="15">
        <f>Taxes!AB33/1000</f>
        <v>-14000</v>
      </c>
      <c r="AC33" s="15">
        <f>Taxes!AC33/1000</f>
        <v>7000</v>
      </c>
      <c r="AD33" s="15">
        <f>Taxes!AD33/1000</f>
        <v>77000</v>
      </c>
      <c r="AE33" s="15">
        <f>Taxes!AE33/1000</f>
        <v>3000</v>
      </c>
      <c r="AF33" s="15">
        <f>Taxes!AF33/1000</f>
        <v>-39000</v>
      </c>
      <c r="AG33" s="15">
        <f>Taxes!AG33/1000</f>
        <v>4000</v>
      </c>
      <c r="AH33" s="15">
        <f>Taxes!AH33/1000</f>
        <v>-44000</v>
      </c>
      <c r="AI33" s="15">
        <f>Taxes!AI33/1000</f>
        <v>128000</v>
      </c>
      <c r="AJ33" s="15">
        <f>Taxes!AJ33/1000</f>
        <v>45000</v>
      </c>
      <c r="AK33" s="15">
        <f>Taxes!AK33/1000</f>
        <v>18000</v>
      </c>
      <c r="AL33" s="15">
        <f>Taxes!AL33/1000</f>
        <v>35000</v>
      </c>
      <c r="AM33" s="15">
        <f>Taxes!AM33/1000</f>
        <v>24000</v>
      </c>
      <c r="AN33" s="15">
        <f>Taxes!AN33/1000</f>
        <v>25000</v>
      </c>
      <c r="AO33" s="15">
        <f>Taxes!AO33/1000</f>
        <v>26000</v>
      </c>
      <c r="AP33" s="15">
        <f>Taxes!AP33/1000</f>
        <v>29000</v>
      </c>
      <c r="AQ33" s="15">
        <f>Taxes!AQ33/1000</f>
        <v>34000</v>
      </c>
      <c r="AR33" s="15">
        <f>Taxes!AR33/1000</f>
        <v>29000</v>
      </c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</row>
    <row r="34" spans="1:168" s="17" customFormat="1" ht="12" x14ac:dyDescent="0.2">
      <c r="A34" s="23" t="s">
        <v>40</v>
      </c>
      <c r="B34" s="7">
        <f>Taxes!B34/1000</f>
        <v>508948.12699999998</v>
      </c>
      <c r="C34" s="7">
        <f>Taxes!C34/1000</f>
        <v>1081817.9809999999</v>
      </c>
      <c r="D34" s="7">
        <f>Taxes!D34/1000</f>
        <v>1054078.48</v>
      </c>
      <c r="E34" s="16">
        <f>Taxes!E34/1000</f>
        <v>956680.87800000003</v>
      </c>
      <c r="F34" s="7">
        <f>Taxes!F34/1000</f>
        <v>270345.39500000002</v>
      </c>
      <c r="G34" s="7">
        <f>Taxes!G34/1000</f>
        <v>424217.52600000001</v>
      </c>
      <c r="H34" s="7">
        <f>Taxes!H34/1000</f>
        <v>448834.54499999998</v>
      </c>
      <c r="I34" s="7">
        <f>Taxes!I34/1000</f>
        <v>1665639.9909999999</v>
      </c>
      <c r="J34" s="7">
        <f>Taxes!J34/1000</f>
        <v>1146659.581</v>
      </c>
      <c r="K34" s="7">
        <f>Taxes!K34/1000</f>
        <v>545252.68999999994</v>
      </c>
      <c r="L34" s="7">
        <f>Taxes!L34/1000</f>
        <v>1133028.8019999999</v>
      </c>
      <c r="M34" s="7">
        <f>Taxes!M34/1000</f>
        <v>562542.45900000003</v>
      </c>
      <c r="N34" s="7">
        <f>Taxes!N34/1000</f>
        <v>687114.13600000006</v>
      </c>
      <c r="O34" s="7">
        <f>Taxes!O34/1000</f>
        <v>817403.65399999998</v>
      </c>
      <c r="P34" s="7">
        <f>Taxes!P34/1000</f>
        <v>658299.924</v>
      </c>
      <c r="Q34" s="7">
        <f>Taxes!Q34/1000</f>
        <v>638099.12399999995</v>
      </c>
      <c r="R34" s="7">
        <f>Taxes!R34/1000</f>
        <v>418271.59600000002</v>
      </c>
      <c r="S34" s="18">
        <f>Taxes!S34/1000</f>
        <v>673856.80200000003</v>
      </c>
      <c r="T34" s="18">
        <f>Taxes!T34/1000</f>
        <v>665045.88899999997</v>
      </c>
      <c r="U34" s="18">
        <f>Taxes!U34/1000</f>
        <v>610673.35699999996</v>
      </c>
      <c r="V34" s="18">
        <f>Taxes!V34/1000</f>
        <v>997718.098</v>
      </c>
      <c r="W34" s="18">
        <f>Taxes!W34/1000</f>
        <v>1084084.6089999999</v>
      </c>
      <c r="X34" s="18">
        <f>Taxes!X34/1000</f>
        <v>696339.41700000002</v>
      </c>
      <c r="Y34" s="18">
        <f>Taxes!Y34/1000</f>
        <v>386695.45600000001</v>
      </c>
      <c r="Z34" s="18">
        <f>Taxes!Z34/1000</f>
        <v>473954.777</v>
      </c>
      <c r="AA34" s="18">
        <f>Taxes!AA34/1000</f>
        <v>788133.277</v>
      </c>
      <c r="AB34" s="18">
        <f>Taxes!AB34/1000</f>
        <v>352055.95699999999</v>
      </c>
      <c r="AC34" s="18">
        <f>Taxes!AC34/1000</f>
        <v>509390.462</v>
      </c>
      <c r="AD34" s="18">
        <f>Taxes!AD34/1000</f>
        <v>377864.53</v>
      </c>
      <c r="AE34" s="18">
        <f>Taxes!AE34/1000</f>
        <v>281280.52399999998</v>
      </c>
      <c r="AF34" s="18">
        <f>Taxes!AF34/1000</f>
        <v>292527.45299999998</v>
      </c>
      <c r="AG34" s="18">
        <f>Taxes!AG34/1000</f>
        <v>338169.40899999999</v>
      </c>
      <c r="AH34" s="18">
        <f>Taxes!AH34/1000</f>
        <v>439109.80200000003</v>
      </c>
      <c r="AI34" s="18">
        <f>Taxes!AI34/1000</f>
        <v>235655.69200000001</v>
      </c>
      <c r="AJ34" s="18">
        <f>Taxes!AJ34/1000</f>
        <v>172488.014</v>
      </c>
      <c r="AK34" s="18">
        <f>Taxes!AK34/1000</f>
        <v>137090.04699999999</v>
      </c>
      <c r="AL34" s="18">
        <f>Taxes!AL34/1000</f>
        <v>128541.633</v>
      </c>
      <c r="AM34" s="18">
        <f>Taxes!AM34/1000</f>
        <v>123063.05499999999</v>
      </c>
      <c r="AN34" s="18">
        <f>Taxes!AN34/1000</f>
        <v>109097.624</v>
      </c>
      <c r="AO34" s="18">
        <f>Taxes!AO34/1000</f>
        <v>183888.49799999999</v>
      </c>
      <c r="AP34" s="18">
        <f>Taxes!AP34/1000</f>
        <v>90190.298999999999</v>
      </c>
      <c r="AQ34" s="18">
        <f>Taxes!AQ34/1000</f>
        <v>74583.585999999996</v>
      </c>
      <c r="AR34" s="18">
        <f>Taxes!AR34/1000</f>
        <v>76098.453999999998</v>
      </c>
    </row>
    <row r="35" spans="1:168" s="19" customFormat="1" ht="12" x14ac:dyDescent="0.2">
      <c r="A35" s="24" t="s">
        <v>50</v>
      </c>
      <c r="B35" s="21">
        <f t="shared" ref="B35:AR35" si="3">SUM(B23:B34)</f>
        <v>5501702.1869999999</v>
      </c>
      <c r="C35" s="21">
        <f t="shared" si="3"/>
        <v>5935478.4009999996</v>
      </c>
      <c r="D35" s="21">
        <f t="shared" si="3"/>
        <v>6259598.1119999997</v>
      </c>
      <c r="E35" s="21">
        <f t="shared" si="3"/>
        <v>6447996.1670000013</v>
      </c>
      <c r="F35" s="21">
        <f t="shared" si="3"/>
        <v>5506637.665000001</v>
      </c>
      <c r="G35" s="21">
        <f t="shared" si="3"/>
        <v>5960075.6049999995</v>
      </c>
      <c r="H35" s="21">
        <f t="shared" si="3"/>
        <v>5461302.3099999996</v>
      </c>
      <c r="I35" s="21">
        <f t="shared" si="3"/>
        <v>6545847.6559999995</v>
      </c>
      <c r="J35" s="21">
        <f t="shared" si="3"/>
        <v>6091324.2379999999</v>
      </c>
      <c r="K35" s="21">
        <f t="shared" si="3"/>
        <v>4988527.722000001</v>
      </c>
      <c r="L35" s="21">
        <f t="shared" si="3"/>
        <v>5794960.5719999997</v>
      </c>
      <c r="M35" s="21">
        <f t="shared" si="3"/>
        <v>4674174.044999999</v>
      </c>
      <c r="N35" s="21">
        <f t="shared" si="3"/>
        <v>4911809.0640000002</v>
      </c>
      <c r="O35" s="21">
        <f t="shared" si="3"/>
        <v>4803106.3509999998</v>
      </c>
      <c r="P35" s="21">
        <f t="shared" si="3"/>
        <v>4930852.2439999999</v>
      </c>
      <c r="Q35" s="21">
        <f t="shared" si="3"/>
        <v>4140308.6839999999</v>
      </c>
      <c r="R35" s="21">
        <f t="shared" si="3"/>
        <v>3319847.1290000002</v>
      </c>
      <c r="S35" s="21">
        <f t="shared" si="3"/>
        <v>4987641.7749999994</v>
      </c>
      <c r="T35" s="21">
        <f t="shared" si="3"/>
        <v>3342630.0319999992</v>
      </c>
      <c r="U35" s="21">
        <f t="shared" si="3"/>
        <v>4678851.8309999993</v>
      </c>
      <c r="V35" s="21">
        <f t="shared" si="3"/>
        <v>3835701.1289999997</v>
      </c>
      <c r="W35" s="21">
        <f t="shared" si="3"/>
        <v>3577274.7979999995</v>
      </c>
      <c r="X35" s="21">
        <f t="shared" si="3"/>
        <v>3083992.977</v>
      </c>
      <c r="Y35" s="21">
        <f t="shared" si="3"/>
        <v>2653770.0490000006</v>
      </c>
      <c r="Z35" s="21">
        <f t="shared" si="3"/>
        <v>2820621.2209999999</v>
      </c>
      <c r="AA35" s="21">
        <f t="shared" si="3"/>
        <v>3012533.9559999993</v>
      </c>
      <c r="AB35" s="21">
        <f t="shared" si="3"/>
        <v>2416505.2029999997</v>
      </c>
      <c r="AC35" s="21">
        <f t="shared" si="3"/>
        <v>2548583.1649999996</v>
      </c>
      <c r="AD35" s="21">
        <f t="shared" si="3"/>
        <v>2408286.9079999998</v>
      </c>
      <c r="AE35" s="21">
        <f t="shared" si="3"/>
        <v>2268142.3970000003</v>
      </c>
      <c r="AF35" s="21">
        <f t="shared" si="3"/>
        <v>2194975.4210000001</v>
      </c>
      <c r="AG35" s="21">
        <f t="shared" si="3"/>
        <v>2210225.0439999998</v>
      </c>
      <c r="AH35" s="21">
        <f t="shared" si="3"/>
        <v>2165219.5630000001</v>
      </c>
      <c r="AI35" s="21">
        <f t="shared" si="3"/>
        <v>2066921.3380000002</v>
      </c>
      <c r="AJ35" s="21">
        <f t="shared" si="3"/>
        <v>1731992.2349999999</v>
      </c>
      <c r="AK35" s="21">
        <f t="shared" si="3"/>
        <v>1574069.8259999999</v>
      </c>
      <c r="AL35" s="21">
        <f t="shared" si="3"/>
        <v>1568166.4229999997</v>
      </c>
      <c r="AM35" s="21">
        <f t="shared" si="3"/>
        <v>1415187.7379999999</v>
      </c>
      <c r="AN35" s="21">
        <f t="shared" si="3"/>
        <v>1213735.4639999999</v>
      </c>
      <c r="AO35" s="21">
        <f t="shared" si="3"/>
        <v>1202767.6629999999</v>
      </c>
      <c r="AP35" s="21">
        <f t="shared" si="3"/>
        <v>1116044.2949999999</v>
      </c>
      <c r="AQ35" s="21">
        <f t="shared" si="3"/>
        <v>1037526.4179999999</v>
      </c>
      <c r="AR35" s="21">
        <f t="shared" si="3"/>
        <v>967266.54399999988</v>
      </c>
    </row>
    <row r="36" spans="1:168" s="19" customFormat="1" ht="12" x14ac:dyDescent="0.2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</row>
    <row r="37" spans="1:168" s="3" customFormat="1" ht="12" x14ac:dyDescent="0.2">
      <c r="A37" s="3" t="s">
        <v>14</v>
      </c>
    </row>
    <row r="38" spans="1:168" s="3" customFormat="1" ht="12" x14ac:dyDescent="0.2">
      <c r="A38" s="3" t="s">
        <v>15</v>
      </c>
      <c r="B38" s="6">
        <f>Taxes!B38/1000</f>
        <v>1128969.801</v>
      </c>
      <c r="C38" s="6">
        <f>Taxes!C38/1000</f>
        <v>1084302.392</v>
      </c>
      <c r="D38" s="6">
        <f>Taxes!D38/1000</f>
        <v>1004457.264</v>
      </c>
      <c r="E38" s="6">
        <f>Taxes!E38/1000</f>
        <v>923323.64399999997</v>
      </c>
      <c r="F38" s="6">
        <f>Taxes!F38/1000</f>
        <v>944485.55700000003</v>
      </c>
      <c r="G38" s="6">
        <f>Taxes!G38/1000</f>
        <v>705575.674</v>
      </c>
      <c r="H38" s="6">
        <f>Taxes!H38/1000</f>
        <v>798438.45</v>
      </c>
      <c r="I38" s="6">
        <f>Taxes!I38/1000</f>
        <v>671196.35499999998</v>
      </c>
      <c r="J38" s="6">
        <f>Taxes!J38/1000</f>
        <v>642319.28899999999</v>
      </c>
      <c r="K38" s="6">
        <f>Taxes!K38/1000</f>
        <v>480177.97399999999</v>
      </c>
      <c r="L38" s="6">
        <f>Taxes!L38/1000</f>
        <v>351597.63799999998</v>
      </c>
      <c r="M38" s="6">
        <f>Taxes!M38/1000</f>
        <v>518005.15299999999</v>
      </c>
      <c r="N38" s="6">
        <f>Taxes!N38/1000</f>
        <v>509370.147</v>
      </c>
      <c r="O38" s="6">
        <f>Taxes!O38/1000</f>
        <v>452631.77899999998</v>
      </c>
      <c r="P38" s="6">
        <f>Taxes!P38/1000</f>
        <v>324545.728</v>
      </c>
      <c r="Q38" s="6">
        <f>Taxes!Q38/1000</f>
        <v>212062.02499999999</v>
      </c>
      <c r="R38" s="6">
        <f>Taxes!R38/1000</f>
        <v>91507.453999999998</v>
      </c>
      <c r="S38" s="6">
        <f>Taxes!S38/1000</f>
        <v>76805.716</v>
      </c>
      <c r="T38" s="6">
        <f>Taxes!T38/1000</f>
        <v>65804.031000000003</v>
      </c>
      <c r="U38" s="6">
        <f>Taxes!U38/1000</f>
        <v>82122.116999999998</v>
      </c>
      <c r="V38" s="6">
        <f>Taxes!V38/1000</f>
        <v>33344.769999999997</v>
      </c>
      <c r="W38" s="6">
        <f>Taxes!W38/1000</f>
        <v>35085.841999999997</v>
      </c>
      <c r="X38" s="6">
        <f>Taxes!X38/1000</f>
        <v>56460.63</v>
      </c>
      <c r="Y38" s="6">
        <f>Taxes!Y38/1000</f>
        <v>30382.683000000001</v>
      </c>
      <c r="Z38" s="6">
        <f>Taxes!Z38/1000</f>
        <v>40752.938999999998</v>
      </c>
      <c r="AA38" s="6">
        <f>Taxes!AA38/1000</f>
        <v>35624.811000000002</v>
      </c>
      <c r="AB38" s="6">
        <f>Taxes!AB38/1000</f>
        <v>20353.682000000001</v>
      </c>
      <c r="AC38" s="6">
        <f>Taxes!AC38/1000</f>
        <v>39201.786</v>
      </c>
      <c r="AD38" s="6">
        <f>Taxes!AD38/1000</f>
        <v>26492.715</v>
      </c>
      <c r="AE38" s="6">
        <f>Taxes!AE38/1000</f>
        <v>22337.603999999999</v>
      </c>
      <c r="AF38" s="6">
        <f>Taxes!AF38/1000</f>
        <v>21978.402999999998</v>
      </c>
      <c r="AG38" s="6">
        <f>Taxes!AG38/1000</f>
        <v>26977.987000000001</v>
      </c>
      <c r="AH38" s="6">
        <f>Taxes!AH38/1000</f>
        <v>64964.485000000001</v>
      </c>
      <c r="AI38" s="6">
        <f>Taxes!AI38/1000</f>
        <v>64306.392999999996</v>
      </c>
      <c r="AJ38" s="6">
        <f>Taxes!AJ38/1000</f>
        <v>61459.337</v>
      </c>
      <c r="AK38" s="6">
        <f>Taxes!AK38/1000</f>
        <v>61444.398999999998</v>
      </c>
      <c r="AL38" s="6">
        <f>Taxes!AL38/1000</f>
        <v>56192.982000000004</v>
      </c>
      <c r="AM38" s="6">
        <f>Taxes!AM38/1000</f>
        <v>51151.114000000001</v>
      </c>
      <c r="AN38" s="6">
        <f>Taxes!AN38/1000</f>
        <v>51418.603000000003</v>
      </c>
      <c r="AO38" s="6">
        <f>Taxes!AO38/1000</f>
        <v>52101.491999999998</v>
      </c>
      <c r="AP38" s="6">
        <f>Taxes!AP38/1000</f>
        <v>30042.346000000001</v>
      </c>
      <c r="AQ38" s="6">
        <f>Taxes!AQ38/1000</f>
        <v>24891.398000000001</v>
      </c>
      <c r="AR38" s="6">
        <f>Taxes!AR38/1000</f>
        <v>19650.689999999999</v>
      </c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</row>
    <row r="39" spans="1:168" s="3" customFormat="1" ht="12" x14ac:dyDescent="0.2">
      <c r="A39" s="3" t="s">
        <v>16</v>
      </c>
      <c r="B39" s="6">
        <f>Taxes!B39/1000</f>
        <v>85235.797999999995</v>
      </c>
      <c r="C39" s="6">
        <f>Taxes!C39/1000</f>
        <v>94007.7</v>
      </c>
      <c r="D39" s="6">
        <f>Taxes!D39/1000</f>
        <v>126551.213</v>
      </c>
      <c r="E39" s="6">
        <f>Taxes!E39/1000</f>
        <v>125169.08500000001</v>
      </c>
      <c r="F39" s="6">
        <f>Taxes!F39/1000</f>
        <v>124955.13099999999</v>
      </c>
      <c r="G39" s="6">
        <f>Taxes!G39/1000</f>
        <v>125738.55899999999</v>
      </c>
      <c r="H39" s="6">
        <f>Taxes!H39/1000</f>
        <v>118435.40399999999</v>
      </c>
      <c r="I39" s="6">
        <f>Taxes!I39/1000</f>
        <v>84678.956999999995</v>
      </c>
      <c r="J39" s="6">
        <f>Taxes!J39/1000</f>
        <v>79451.929000000004</v>
      </c>
      <c r="K39" s="6">
        <f>Taxes!K39/1000</f>
        <v>71951.767999999996</v>
      </c>
      <c r="L39" s="6">
        <f>Taxes!L39/1000</f>
        <v>70658.316999999995</v>
      </c>
      <c r="M39" s="6">
        <f>Taxes!M39/1000</f>
        <v>130013.231</v>
      </c>
      <c r="N39" s="6">
        <f>Taxes!N39/1000</f>
        <v>138918.95600000001</v>
      </c>
      <c r="O39" s="6">
        <f>Taxes!O39/1000</f>
        <v>152265.13099999999</v>
      </c>
      <c r="P39" s="6">
        <f>Taxes!P39/1000</f>
        <v>161600.19099999999</v>
      </c>
      <c r="Q39" s="6">
        <f>Taxes!Q39/1000</f>
        <v>175944.58100000001</v>
      </c>
      <c r="R39" s="6">
        <f>Taxes!R39/1000</f>
        <v>147591.745</v>
      </c>
      <c r="S39" s="6">
        <f>Taxes!S39/1000</f>
        <v>158754.87599999999</v>
      </c>
      <c r="T39" s="6">
        <f>Taxes!T39/1000</f>
        <v>137425.83799999999</v>
      </c>
      <c r="U39" s="6">
        <f>Taxes!U39/1000</f>
        <v>141599.33199999999</v>
      </c>
      <c r="V39" s="6">
        <f>Taxes!V39/1000</f>
        <v>125576.424</v>
      </c>
      <c r="W39" s="6">
        <f>Taxes!W39/1000</f>
        <v>146155.07999999999</v>
      </c>
      <c r="X39" s="6">
        <f>Taxes!X39/1000</f>
        <v>156090.54300000001</v>
      </c>
      <c r="Y39" s="6">
        <f>Taxes!Y39/1000</f>
        <v>160225.842</v>
      </c>
      <c r="Z39" s="6">
        <f>Taxes!Z39/1000</f>
        <v>138011.93</v>
      </c>
      <c r="AA39" s="6">
        <f>Taxes!AA39/1000</f>
        <v>133728.348</v>
      </c>
      <c r="AB39" s="6">
        <f>Taxes!AB39/1000</f>
        <v>124375.777</v>
      </c>
      <c r="AC39" s="6">
        <f>Taxes!AC39/1000</f>
        <v>132421.06400000001</v>
      </c>
      <c r="AD39" s="6">
        <f>Taxes!AD39/1000</f>
        <v>126997.21</v>
      </c>
      <c r="AE39" s="6">
        <f>Taxes!AE39/1000</f>
        <v>114397.58</v>
      </c>
      <c r="AF39" s="6">
        <f>Taxes!AF39/1000</f>
        <v>151025.897</v>
      </c>
      <c r="AG39" s="6">
        <f>Taxes!AG39/1000</f>
        <v>121911.436</v>
      </c>
      <c r="AH39" s="6">
        <f>Taxes!AH39/1000</f>
        <v>127516.167</v>
      </c>
      <c r="AI39" s="6">
        <f>Taxes!AI39/1000</f>
        <v>122197.701</v>
      </c>
      <c r="AJ39" s="6">
        <f>Taxes!AJ39/1000</f>
        <v>108413.311</v>
      </c>
      <c r="AK39" s="6">
        <f>Taxes!AK39/1000</f>
        <v>93169.854000000007</v>
      </c>
      <c r="AL39" s="6">
        <f>Taxes!AL39/1000</f>
        <v>84509.489000000001</v>
      </c>
      <c r="AM39" s="6">
        <f>Taxes!AM39/1000</f>
        <v>73570.228000000003</v>
      </c>
      <c r="AN39" s="6">
        <f>Taxes!AN39/1000</f>
        <v>63829.997000000003</v>
      </c>
      <c r="AO39" s="6">
        <f>Taxes!AO39/1000</f>
        <v>60016.694000000003</v>
      </c>
      <c r="AP39" s="6">
        <f>Taxes!AP39/1000</f>
        <v>54794.313999999998</v>
      </c>
      <c r="AQ39" s="6">
        <f>Taxes!AQ39/1000</f>
        <v>41994.875999999997</v>
      </c>
      <c r="AR39" s="6">
        <f>Taxes!AR39/1000</f>
        <v>40372.724999999999</v>
      </c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</row>
    <row r="40" spans="1:168" s="3" customFormat="1" ht="12" x14ac:dyDescent="0.2">
      <c r="A40" s="3" t="s">
        <v>17</v>
      </c>
      <c r="B40" s="6">
        <f>Taxes!B40/1000</f>
        <v>11942729.49</v>
      </c>
      <c r="C40" s="6">
        <f>Taxes!C40/1000</f>
        <v>10633009.257999999</v>
      </c>
      <c r="D40" s="6">
        <f>Taxes!D40/1000</f>
        <v>11493497.352</v>
      </c>
      <c r="E40" s="6">
        <f>Taxes!E40/1000</f>
        <v>11185252.395</v>
      </c>
      <c r="F40" s="6">
        <f>Taxes!F40/1000</f>
        <v>10709714.107999999</v>
      </c>
      <c r="G40" s="6">
        <f>Taxes!G40/1000</f>
        <v>10250072.189999999</v>
      </c>
      <c r="H40" s="6">
        <f>Taxes!H40/1000</f>
        <v>9612191.3000000007</v>
      </c>
      <c r="I40" s="6">
        <f>Taxes!I40/1000</f>
        <v>9131457.7180000003</v>
      </c>
      <c r="J40" s="6">
        <f>Taxes!J40/1000</f>
        <v>7907175.3219999997</v>
      </c>
      <c r="K40" s="6">
        <f>Taxes!K40/1000</f>
        <v>7933479.6030000001</v>
      </c>
      <c r="L40" s="6">
        <f>Taxes!L40/1000</f>
        <v>8011639.1840000004</v>
      </c>
      <c r="M40" s="6">
        <f>Taxes!M40/1000</f>
        <v>8110197.9630000005</v>
      </c>
      <c r="N40" s="6">
        <f>Taxes!N40/1000</f>
        <v>8077849.5779999997</v>
      </c>
      <c r="O40" s="6">
        <f>Taxes!O40/1000</f>
        <v>8638845.7579999994</v>
      </c>
      <c r="P40" s="6">
        <f>Taxes!P40/1000</f>
        <v>8010807.4270000001</v>
      </c>
      <c r="Q40" s="6">
        <f>Taxes!Q40/1000</f>
        <v>7144757.3880000003</v>
      </c>
      <c r="R40" s="6">
        <f>Taxes!R40/1000</f>
        <v>6702434.4270000001</v>
      </c>
      <c r="S40" s="6">
        <f>Taxes!S40/1000</f>
        <v>6176875.46</v>
      </c>
      <c r="T40" s="6">
        <f>Taxes!T40/1000</f>
        <v>5873367.068</v>
      </c>
      <c r="U40" s="6">
        <f>Taxes!U40/1000</f>
        <v>5834491.2209999999</v>
      </c>
      <c r="V40" s="6">
        <f>Taxes!V40/1000</f>
        <v>5592120.3049999997</v>
      </c>
      <c r="W40" s="6">
        <f>Taxes!W40/1000</f>
        <v>5387624.4989999998</v>
      </c>
      <c r="X40" s="6">
        <f>Taxes!X40/1000</f>
        <v>4829135.6030000001</v>
      </c>
      <c r="Y40" s="6">
        <f>Taxes!Y40/1000</f>
        <v>4412581.5140000004</v>
      </c>
      <c r="Z40" s="6">
        <f>Taxes!Z40/1000</f>
        <v>4142235.3110000002</v>
      </c>
      <c r="AA40" s="6">
        <f>Taxes!AA40/1000</f>
        <v>3907569.284</v>
      </c>
      <c r="AB40" s="6">
        <f>Taxes!AB40/1000</f>
        <v>3745871.1009999998</v>
      </c>
      <c r="AC40" s="6">
        <f>Taxes!AC40/1000</f>
        <v>3769025.2370000002</v>
      </c>
      <c r="AD40" s="6">
        <f>Taxes!AD40/1000</f>
        <v>3380006.818</v>
      </c>
      <c r="AE40" s="6">
        <f>Taxes!AE40/1000</f>
        <v>3309177.7829999998</v>
      </c>
      <c r="AF40" s="6">
        <f>Taxes!AF40/1000</f>
        <v>3071526.926</v>
      </c>
      <c r="AG40" s="6">
        <f>Taxes!AG40/1000</f>
        <v>3284770.83</v>
      </c>
      <c r="AH40" s="6">
        <f>Taxes!AH40/1000</f>
        <v>3071897.6839999999</v>
      </c>
      <c r="AI40" s="6">
        <f>Taxes!AI40/1000</f>
        <v>2790784.6230000001</v>
      </c>
      <c r="AJ40" s="6">
        <f>Taxes!AJ40/1000</f>
        <v>2471762.8560000001</v>
      </c>
      <c r="AK40" s="6">
        <f>Taxes!AK40/1000</f>
        <v>2227354.8360000001</v>
      </c>
      <c r="AL40" s="6">
        <f>Taxes!AL40/1000</f>
        <v>1948453.476</v>
      </c>
      <c r="AM40" s="6">
        <f>Taxes!AM40/1000</f>
        <v>1803286.7139999999</v>
      </c>
      <c r="AN40" s="6">
        <f>Taxes!AN40/1000</f>
        <v>1504355.702</v>
      </c>
      <c r="AO40" s="6">
        <f>Taxes!AO40/1000</f>
        <v>1413045.91</v>
      </c>
      <c r="AP40" s="6">
        <f>Taxes!AP40/1000</f>
        <v>1287218.831</v>
      </c>
      <c r="AQ40" s="6">
        <f>Taxes!AQ40/1000</f>
        <v>1174931.862</v>
      </c>
      <c r="AR40" s="6">
        <f>Taxes!AR40/1000</f>
        <v>1030685.2</v>
      </c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</row>
    <row r="41" spans="1:168" s="3" customFormat="1" ht="12" x14ac:dyDescent="0.2">
      <c r="A41" s="3" t="s">
        <v>18</v>
      </c>
      <c r="B41" s="8">
        <f>Taxes!B41/1000</f>
        <v>0</v>
      </c>
      <c r="C41" s="6">
        <f>Taxes!C41/1000</f>
        <v>0</v>
      </c>
      <c r="D41" s="6">
        <f>Taxes!D41/1000</f>
        <v>0</v>
      </c>
      <c r="E41" s="6">
        <f>Taxes!E41/1000</f>
        <v>0</v>
      </c>
      <c r="F41" s="6">
        <f>Taxes!F41/1000</f>
        <v>0</v>
      </c>
      <c r="G41" s="6">
        <f>Taxes!G41/1000</f>
        <v>0</v>
      </c>
      <c r="H41" s="6">
        <f>Taxes!H41/1000</f>
        <v>0</v>
      </c>
      <c r="I41" s="6">
        <f>Taxes!I41/1000</f>
        <v>0</v>
      </c>
      <c r="J41" s="6">
        <f>Taxes!J41/1000</f>
        <v>0</v>
      </c>
      <c r="K41" s="6">
        <f>Taxes!K41/1000</f>
        <v>0</v>
      </c>
      <c r="L41" s="6">
        <f>Taxes!L41/1000</f>
        <v>0</v>
      </c>
      <c r="M41" s="6">
        <f>Taxes!M41/1000</f>
        <v>0</v>
      </c>
      <c r="N41" s="6">
        <f>Taxes!N41/1000</f>
        <v>0</v>
      </c>
      <c r="O41" s="6">
        <f>Taxes!O41/1000</f>
        <v>0</v>
      </c>
      <c r="P41" s="6">
        <f>Taxes!P41/1000</f>
        <v>0</v>
      </c>
      <c r="Q41" s="6">
        <f>Taxes!Q41/1000</f>
        <v>0</v>
      </c>
      <c r="R41" s="6">
        <f>Taxes!R41/1000</f>
        <v>0</v>
      </c>
      <c r="S41" s="6">
        <f>Taxes!S41/1000</f>
        <v>0</v>
      </c>
      <c r="T41" s="6">
        <f>Taxes!T41/1000</f>
        <v>0</v>
      </c>
      <c r="U41" s="6">
        <f>Taxes!U41/1000</f>
        <v>0</v>
      </c>
      <c r="V41" s="6">
        <f>Taxes!V41/1000</f>
        <v>0</v>
      </c>
      <c r="W41" s="6">
        <f>Taxes!W41/1000</f>
        <v>0</v>
      </c>
      <c r="X41" s="6">
        <f>Taxes!X41/1000</f>
        <v>0</v>
      </c>
      <c r="Y41" s="6">
        <f>Taxes!Y41/1000</f>
        <v>10000</v>
      </c>
      <c r="Z41" s="6">
        <f>Taxes!Z41/1000</f>
        <v>10000</v>
      </c>
      <c r="AA41" s="6">
        <f>Taxes!AA41/1000</f>
        <v>8867.9</v>
      </c>
      <c r="AB41" s="6">
        <f>Taxes!AB41/1000</f>
        <v>7518.95</v>
      </c>
      <c r="AC41" s="6">
        <f>Taxes!AC41/1000</f>
        <v>10541.95</v>
      </c>
      <c r="AD41" s="6">
        <f>Taxes!AD41/1000</f>
        <v>16712.597000000002</v>
      </c>
      <c r="AE41" s="6">
        <f>Taxes!AE41/1000</f>
        <v>7512.8010000000004</v>
      </c>
      <c r="AF41" s="6">
        <f>Taxes!AF41/1000</f>
        <v>10345.903</v>
      </c>
      <c r="AG41" s="6">
        <f>Taxes!AG41/1000</f>
        <v>7963.8379999999997</v>
      </c>
      <c r="AH41" s="6">
        <f>Taxes!AH41/1000</f>
        <v>8599.1219999999994</v>
      </c>
      <c r="AI41" s="6">
        <f>Taxes!AI41/1000</f>
        <v>8494.6810000000005</v>
      </c>
      <c r="AJ41" s="6">
        <f>Taxes!AJ41/1000</f>
        <v>10111.922</v>
      </c>
      <c r="AK41" s="6">
        <f>Taxes!AK41/1000</f>
        <v>9491.2029999999995</v>
      </c>
      <c r="AL41" s="6">
        <f>Taxes!AL41/1000</f>
        <v>10669.013999999999</v>
      </c>
      <c r="AM41" s="6">
        <f>Taxes!AM41/1000</f>
        <v>13512.071</v>
      </c>
      <c r="AN41" s="6">
        <f>Taxes!AN41/1000</f>
        <v>10505.781000000001</v>
      </c>
      <c r="AO41" s="6">
        <f>Taxes!AO41/1000</f>
        <v>10505.781999999999</v>
      </c>
      <c r="AP41" s="6">
        <f>Taxes!AP41/1000</f>
        <v>0</v>
      </c>
      <c r="AQ41" s="6">
        <f>Taxes!AQ41/1000</f>
        <v>0</v>
      </c>
      <c r="AR41" s="6">
        <f>Taxes!AR41/1000</f>
        <v>0</v>
      </c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</row>
    <row r="42" spans="1:168" s="3" customFormat="1" ht="12" x14ac:dyDescent="0.2">
      <c r="A42" s="3" t="s">
        <v>19</v>
      </c>
      <c r="B42" s="8">
        <f>Taxes!B42/1000</f>
        <v>0</v>
      </c>
      <c r="C42" s="6">
        <f>Taxes!C42/1000</f>
        <v>0</v>
      </c>
      <c r="D42" s="6">
        <f>Taxes!D42/1000</f>
        <v>0</v>
      </c>
      <c r="E42" s="6">
        <f>Taxes!E42/1000</f>
        <v>0</v>
      </c>
      <c r="F42" s="6">
        <f>Taxes!F42/1000</f>
        <v>0</v>
      </c>
      <c r="G42" s="6">
        <f>Taxes!G42/1000</f>
        <v>0</v>
      </c>
      <c r="H42" s="6">
        <f>Taxes!H42/1000</f>
        <v>0</v>
      </c>
      <c r="I42" s="6">
        <f>Taxes!I42/1000</f>
        <v>0</v>
      </c>
      <c r="J42" s="6">
        <f>Taxes!J42/1000</f>
        <v>0</v>
      </c>
      <c r="K42" s="6">
        <f>Taxes!K42/1000</f>
        <v>0</v>
      </c>
      <c r="L42" s="6">
        <f>Taxes!L42/1000</f>
        <v>0</v>
      </c>
      <c r="M42" s="6">
        <f>Taxes!M42/1000</f>
        <v>0</v>
      </c>
      <c r="N42" s="6">
        <f>Taxes!N42/1000</f>
        <v>0</v>
      </c>
      <c r="O42" s="6">
        <f>Taxes!O42/1000</f>
        <v>176671.31899999999</v>
      </c>
      <c r="P42" s="6">
        <f>Taxes!P42/1000</f>
        <v>173164.76500000001</v>
      </c>
      <c r="Q42" s="6">
        <f>Taxes!Q42/1000</f>
        <v>163425.348</v>
      </c>
      <c r="R42" s="6">
        <f>Taxes!R42/1000</f>
        <v>152130.785</v>
      </c>
      <c r="S42" s="6">
        <f>Taxes!S42/1000</f>
        <v>139131.66500000001</v>
      </c>
      <c r="T42" s="6">
        <f>Taxes!T42/1000</f>
        <v>137564.04999999999</v>
      </c>
      <c r="U42" s="6">
        <f>Taxes!U42/1000</f>
        <v>131594</v>
      </c>
      <c r="V42" s="6">
        <f>Taxes!V42/1000</f>
        <v>129299.587</v>
      </c>
      <c r="W42" s="6">
        <f>Taxes!W42/1000</f>
        <v>128001.463</v>
      </c>
      <c r="X42" s="6">
        <f>Taxes!X42/1000</f>
        <v>122499.7</v>
      </c>
      <c r="Y42" s="6">
        <f>Taxes!Y42/1000</f>
        <v>117334.929</v>
      </c>
      <c r="Z42" s="6">
        <f>Taxes!Z42/1000</f>
        <v>113781</v>
      </c>
      <c r="AA42" s="6">
        <f>Taxes!AA42/1000</f>
        <v>111141.804</v>
      </c>
      <c r="AB42" s="6">
        <f>Taxes!AB42/1000</f>
        <v>109015.076</v>
      </c>
      <c r="AC42" s="6">
        <f>Taxes!AC42/1000</f>
        <v>113141.2</v>
      </c>
      <c r="AD42" s="6">
        <f>Taxes!AD42/1000</f>
        <v>117192.27</v>
      </c>
      <c r="AE42" s="6">
        <f>Taxes!AE42/1000</f>
        <v>108020.72199999999</v>
      </c>
      <c r="AF42" s="6">
        <f>Taxes!AF42/1000</f>
        <v>107622.20299999999</v>
      </c>
      <c r="AG42" s="6">
        <f>Taxes!AG42/1000</f>
        <v>109663.92200000001</v>
      </c>
      <c r="AH42" s="6">
        <f>Taxes!AH42/1000</f>
        <v>100620.736</v>
      </c>
      <c r="AI42" s="6">
        <f>Taxes!AI42/1000</f>
        <v>100045.329</v>
      </c>
      <c r="AJ42" s="6">
        <f>Taxes!AJ42/1000</f>
        <v>88728.267000000007</v>
      </c>
      <c r="AK42" s="6">
        <f>Taxes!AK42/1000</f>
        <v>87601.466</v>
      </c>
      <c r="AL42" s="6">
        <f>Taxes!AL42/1000</f>
        <v>79929.616999999998</v>
      </c>
      <c r="AM42" s="6">
        <f>Taxes!AM42/1000</f>
        <v>70240.652000000002</v>
      </c>
      <c r="AN42" s="6">
        <f>Taxes!AN42/1000</f>
        <v>52145.271000000001</v>
      </c>
      <c r="AO42" s="6">
        <f>Taxes!AO42/1000</f>
        <v>50508.106</v>
      </c>
      <c r="AP42" s="6">
        <f>Taxes!AP42/1000</f>
        <v>0</v>
      </c>
      <c r="AQ42" s="6">
        <f>Taxes!AQ42/1000</f>
        <v>0</v>
      </c>
      <c r="AR42" s="6">
        <f>Taxes!AR42/1000</f>
        <v>0</v>
      </c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</row>
    <row r="43" spans="1:168" s="3" customFormat="1" ht="12" x14ac:dyDescent="0.2">
      <c r="A43" s="3" t="s">
        <v>20</v>
      </c>
      <c r="B43" s="8">
        <f>Taxes!B43/1000</f>
        <v>0</v>
      </c>
      <c r="C43" s="6">
        <f>Taxes!C43/1000</f>
        <v>0</v>
      </c>
      <c r="D43" s="6">
        <f>Taxes!D43/1000</f>
        <v>0</v>
      </c>
      <c r="E43" s="6">
        <f>Taxes!E43/1000</f>
        <v>0</v>
      </c>
      <c r="F43" s="6">
        <f>Taxes!F43/1000</f>
        <v>0</v>
      </c>
      <c r="G43" s="6">
        <f>Taxes!G43/1000</f>
        <v>0</v>
      </c>
      <c r="H43" s="6">
        <f>Taxes!H43/1000</f>
        <v>0</v>
      </c>
      <c r="I43" s="6">
        <f>Taxes!I43/1000</f>
        <v>0</v>
      </c>
      <c r="J43" s="6">
        <f>Taxes!J43/1000</f>
        <v>0</v>
      </c>
      <c r="K43" s="6">
        <f>Taxes!K43/1000</f>
        <v>0</v>
      </c>
      <c r="L43" s="6">
        <f>Taxes!L43/1000</f>
        <v>0</v>
      </c>
      <c r="M43" s="6">
        <f>Taxes!M43/1000</f>
        <v>0</v>
      </c>
      <c r="N43" s="6">
        <f>Taxes!N43/1000</f>
        <v>0</v>
      </c>
      <c r="O43" s="6">
        <f>Taxes!O43/1000</f>
        <v>1800</v>
      </c>
      <c r="P43" s="6">
        <f>Taxes!P43/1000</f>
        <v>1300</v>
      </c>
      <c r="Q43" s="6">
        <f>Taxes!Q43/1000</f>
        <v>1300</v>
      </c>
      <c r="R43" s="6">
        <f>Taxes!R43/1000</f>
        <v>1300</v>
      </c>
      <c r="S43" s="6">
        <f>Taxes!S43/1000</f>
        <v>1300</v>
      </c>
      <c r="T43" s="6">
        <f>Taxes!T43/1000</f>
        <v>1300</v>
      </c>
      <c r="U43" s="6">
        <f>Taxes!U43/1000</f>
        <v>1300</v>
      </c>
      <c r="V43" s="6">
        <f>Taxes!V43/1000</f>
        <v>1300</v>
      </c>
      <c r="W43" s="6">
        <f>Taxes!W43/1000</f>
        <v>1300</v>
      </c>
      <c r="X43" s="6">
        <f>Taxes!X43/1000</f>
        <v>1452.6489999999999</v>
      </c>
      <c r="Y43" s="6">
        <f>Taxes!Y43/1000</f>
        <v>1147.3510000000001</v>
      </c>
      <c r="Z43" s="6">
        <f>Taxes!Z43/1000</f>
        <v>1300</v>
      </c>
      <c r="AA43" s="6">
        <f>Taxes!AA43/1000</f>
        <v>1300</v>
      </c>
      <c r="AB43" s="6">
        <f>Taxes!AB43/1000</f>
        <v>1300</v>
      </c>
      <c r="AC43" s="6">
        <f>Taxes!AC43/1000</f>
        <v>1300</v>
      </c>
      <c r="AD43" s="6">
        <f>Taxes!AD43/1000</f>
        <v>0</v>
      </c>
      <c r="AE43" s="6">
        <f>Taxes!AE43/1000</f>
        <v>1300</v>
      </c>
      <c r="AF43" s="6">
        <f>Taxes!AF43/1000</f>
        <v>1300</v>
      </c>
      <c r="AG43" s="6">
        <f>Taxes!AG43/1000</f>
        <v>1300</v>
      </c>
      <c r="AH43" s="6">
        <f>Taxes!AH43/1000</f>
        <v>1300</v>
      </c>
      <c r="AI43" s="6">
        <f>Taxes!AI43/1000</f>
        <v>1299.3610000000001</v>
      </c>
      <c r="AJ43" s="6">
        <f>Taxes!AJ43/1000</f>
        <v>1300</v>
      </c>
      <c r="AK43" s="6">
        <f>Taxes!AK43/1000</f>
        <v>1300</v>
      </c>
      <c r="AL43" s="6">
        <f>Taxes!AL43/1000</f>
        <v>1300</v>
      </c>
      <c r="AM43" s="6">
        <f>Taxes!AM43/1000</f>
        <v>1300</v>
      </c>
      <c r="AN43" s="6">
        <f>Taxes!AN43/1000</f>
        <v>1300</v>
      </c>
      <c r="AO43" s="6">
        <f>Taxes!AO43/1000</f>
        <v>1300</v>
      </c>
      <c r="AP43" s="6">
        <f>Taxes!AP43/1000</f>
        <v>0</v>
      </c>
      <c r="AQ43" s="6">
        <f>Taxes!AQ43/1000</f>
        <v>0</v>
      </c>
      <c r="AR43" s="6">
        <f>Taxes!AR43/1000</f>
        <v>0</v>
      </c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</row>
    <row r="44" spans="1:168" s="3" customFormat="1" ht="12" x14ac:dyDescent="0.2">
      <c r="A44" s="3" t="s">
        <v>21</v>
      </c>
      <c r="B44" s="6">
        <f>Taxes!B44/1000</f>
        <v>238055.361</v>
      </c>
      <c r="C44" s="6">
        <f>Taxes!C44/1000</f>
        <v>231044.07399999999</v>
      </c>
      <c r="D44" s="6">
        <f>Taxes!D44/1000</f>
        <v>245899.45699999999</v>
      </c>
      <c r="E44" s="6">
        <f>Taxes!E44/1000</f>
        <v>263316.56699999998</v>
      </c>
      <c r="F44" s="6">
        <f>Taxes!F44/1000</f>
        <v>254513.1</v>
      </c>
      <c r="G44" s="6">
        <f>Taxes!G44/1000</f>
        <v>248266.5</v>
      </c>
      <c r="H44" s="6">
        <f>Taxes!H44/1000</f>
        <v>239244.79699999999</v>
      </c>
      <c r="I44" s="6">
        <f>Taxes!I44/1000</f>
        <v>226761.08799999999</v>
      </c>
      <c r="J44" s="6">
        <f>Taxes!J44/1000</f>
        <v>221003.55600000001</v>
      </c>
      <c r="K44" s="6">
        <f>Taxes!K44/1000</f>
        <v>200461.49</v>
      </c>
      <c r="L44" s="6">
        <f>Taxes!L44/1000</f>
        <v>178589.74</v>
      </c>
      <c r="M44" s="6">
        <f>Taxes!M44/1000</f>
        <v>153802.16200000001</v>
      </c>
      <c r="N44" s="6">
        <f>Taxes!N44/1000</f>
        <v>173226.734</v>
      </c>
      <c r="O44" s="6">
        <f>Taxes!O44/1000</f>
        <v>0</v>
      </c>
      <c r="P44" s="6">
        <f>Taxes!P44/1000</f>
        <v>0</v>
      </c>
      <c r="Q44" s="6">
        <f>Taxes!Q44/1000</f>
        <v>0</v>
      </c>
      <c r="R44" s="6">
        <f>Taxes!R44/1000</f>
        <v>0</v>
      </c>
      <c r="S44" s="6">
        <f>Taxes!S44/1000</f>
        <v>0</v>
      </c>
      <c r="T44" s="6">
        <f>Taxes!T44/1000</f>
        <v>0</v>
      </c>
      <c r="U44" s="6">
        <f>Taxes!U44/1000</f>
        <v>0</v>
      </c>
      <c r="V44" s="6">
        <f>Taxes!V44/1000</f>
        <v>0</v>
      </c>
      <c r="W44" s="6">
        <f>Taxes!W44/1000</f>
        <v>0</v>
      </c>
      <c r="X44" s="6">
        <f>Taxes!X44/1000</f>
        <v>0</v>
      </c>
      <c r="Y44" s="6">
        <f>Taxes!Y44/1000</f>
        <v>0</v>
      </c>
      <c r="Z44" s="6">
        <f>Taxes!Z44/1000</f>
        <v>0</v>
      </c>
      <c r="AA44" s="6">
        <f>Taxes!AA44/1000</f>
        <v>0</v>
      </c>
      <c r="AB44" s="6">
        <f>Taxes!AB44/1000</f>
        <v>0</v>
      </c>
      <c r="AC44" s="6">
        <f>Taxes!AC44/1000</f>
        <v>0</v>
      </c>
      <c r="AD44" s="6">
        <f>Taxes!AD44/1000</f>
        <v>0</v>
      </c>
      <c r="AE44" s="6">
        <f>Taxes!AE44/1000</f>
        <v>0</v>
      </c>
      <c r="AF44" s="6">
        <f>Taxes!AF44/1000</f>
        <v>0</v>
      </c>
      <c r="AG44" s="6">
        <f>Taxes!AG44/1000</f>
        <v>0</v>
      </c>
      <c r="AH44" s="6">
        <f>Taxes!AH44/1000</f>
        <v>0</v>
      </c>
      <c r="AI44" s="6">
        <f>Taxes!AI44/1000</f>
        <v>0</v>
      </c>
      <c r="AJ44" s="6">
        <f>Taxes!AJ44/1000</f>
        <v>0</v>
      </c>
      <c r="AK44" s="6">
        <f>Taxes!AK44/1000</f>
        <v>0</v>
      </c>
      <c r="AL44" s="6">
        <f>Taxes!AL44/1000</f>
        <v>0</v>
      </c>
      <c r="AM44" s="6">
        <f>Taxes!AM44/1000</f>
        <v>0</v>
      </c>
      <c r="AN44" s="6">
        <f>Taxes!AN44/1000</f>
        <v>0</v>
      </c>
      <c r="AO44" s="6">
        <f>Taxes!AO44/1000</f>
        <v>0</v>
      </c>
      <c r="AP44" s="6">
        <f>Taxes!AP44/1000</f>
        <v>357629.71799999999</v>
      </c>
      <c r="AQ44" s="6">
        <f>Taxes!AQ44/1000</f>
        <v>307602.96299999999</v>
      </c>
      <c r="AR44" s="6">
        <f>Taxes!AR44/1000</f>
        <v>259819.264</v>
      </c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</row>
    <row r="45" spans="1:168" s="3" customFormat="1" ht="12" x14ac:dyDescent="0.2">
      <c r="A45" s="3" t="s">
        <v>22</v>
      </c>
      <c r="B45" s="6">
        <f>Taxes!B45/1000</f>
        <v>1776924.689</v>
      </c>
      <c r="C45" s="6">
        <f>Taxes!C45/1000</f>
        <v>1880330.2039999999</v>
      </c>
      <c r="D45" s="6">
        <f>Taxes!D45/1000</f>
        <v>1795716.98</v>
      </c>
      <c r="E45" s="6">
        <f>Taxes!E45/1000</f>
        <v>1739803.9140000001</v>
      </c>
      <c r="F45" s="6">
        <f>Taxes!F45/1000</f>
        <v>1652485.523</v>
      </c>
      <c r="G45" s="6">
        <f>Taxes!G45/1000</f>
        <v>1751993.2709999999</v>
      </c>
      <c r="H45" s="6">
        <f>Taxes!H45/1000</f>
        <v>1533402.4539999999</v>
      </c>
      <c r="I45" s="6">
        <f>Taxes!I45/1000</f>
        <v>1450044.3729999999</v>
      </c>
      <c r="J45" s="6">
        <f>Taxes!J45/1000</f>
        <v>1452253.2830000001</v>
      </c>
      <c r="K45" s="6">
        <f>Taxes!K45/1000</f>
        <v>1546462.8570000001</v>
      </c>
      <c r="L45" s="6">
        <f>Taxes!L45/1000</f>
        <v>1568400.439</v>
      </c>
      <c r="M45" s="6">
        <f>Taxes!M45/1000</f>
        <v>1780577.5190000001</v>
      </c>
      <c r="N45" s="6">
        <f>Taxes!N45/1000</f>
        <v>2138935.9309999999</v>
      </c>
      <c r="O45" s="6">
        <f>Taxes!O45/1000</f>
        <v>2072897.0390000001</v>
      </c>
      <c r="P45" s="6">
        <f>Taxes!P45/1000</f>
        <v>2097657.8319999999</v>
      </c>
      <c r="Q45" s="6">
        <f>Taxes!Q45/1000</f>
        <v>1924215.175</v>
      </c>
      <c r="R45" s="6">
        <f>Taxes!R45/1000</f>
        <v>1934180.3529999999</v>
      </c>
      <c r="S45" s="6">
        <f>Taxes!S45/1000</f>
        <v>1759971.2560000001</v>
      </c>
      <c r="T45" s="6">
        <f>Taxes!T45/1000</f>
        <v>1750382.2679999999</v>
      </c>
      <c r="U45" s="6">
        <f>Taxes!U45/1000</f>
        <v>1600681.4180000001</v>
      </c>
      <c r="V45" s="6">
        <f>Taxes!V45/1000</f>
        <v>1610728.3489999999</v>
      </c>
      <c r="W45" s="6">
        <f>Taxes!W45/1000</f>
        <v>1602448.4720000001</v>
      </c>
      <c r="X45" s="6">
        <f>Taxes!X45/1000</f>
        <v>1402109.085</v>
      </c>
      <c r="Y45" s="6">
        <f>Taxes!Y45/1000</f>
        <v>1462546.5</v>
      </c>
      <c r="Z45" s="6">
        <f>Taxes!Z45/1000</f>
        <v>1566657.2209999999</v>
      </c>
      <c r="AA45" s="6">
        <f>Taxes!AA45/1000</f>
        <v>1690999.2660000001</v>
      </c>
      <c r="AB45" s="6">
        <f>Taxes!AB45/1000</f>
        <v>1743422.41</v>
      </c>
      <c r="AC45" s="6">
        <f>Taxes!AC45/1000</f>
        <v>2007033.3</v>
      </c>
      <c r="AD45" s="6">
        <f>Taxes!AD45/1000</f>
        <v>1918529.9650000001</v>
      </c>
      <c r="AE45" s="6">
        <f>Taxes!AE45/1000</f>
        <v>1790692.1810000001</v>
      </c>
      <c r="AF45" s="6">
        <f>Taxes!AF45/1000</f>
        <v>1796563.077</v>
      </c>
      <c r="AG45" s="6">
        <f>Taxes!AG45/1000</f>
        <v>1641996.17</v>
      </c>
      <c r="AH45" s="6">
        <f>Taxes!AH45/1000</f>
        <v>1502869.213</v>
      </c>
      <c r="AI45" s="6">
        <f>Taxes!AI45/1000</f>
        <v>1370818.9909999999</v>
      </c>
      <c r="AJ45" s="6">
        <f>Taxes!AJ45/1000</f>
        <v>1300241.659</v>
      </c>
      <c r="AK45" s="6">
        <f>Taxes!AK45/1000</f>
        <v>1266838.638</v>
      </c>
      <c r="AL45" s="6">
        <f>Taxes!AL45/1000</f>
        <v>1349362.432</v>
      </c>
      <c r="AM45" s="6">
        <f>Taxes!AM45/1000</f>
        <v>1211969.02</v>
      </c>
      <c r="AN45" s="6">
        <f>Taxes!AN45/1000</f>
        <v>1045710.393</v>
      </c>
      <c r="AO45" s="6">
        <f>Taxes!AO45/1000</f>
        <v>924772.15899999999</v>
      </c>
      <c r="AP45" s="6">
        <f>Taxes!AP45/1000</f>
        <v>805480.72</v>
      </c>
      <c r="AQ45" s="6">
        <f>Taxes!AQ45/1000</f>
        <v>697332.73800000001</v>
      </c>
      <c r="AR45" s="6">
        <f>Taxes!AR45/1000</f>
        <v>675056.554</v>
      </c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</row>
    <row r="46" spans="1:168" s="3" customFormat="1" ht="12" x14ac:dyDescent="0.2">
      <c r="A46" s="3" t="s">
        <v>23</v>
      </c>
      <c r="B46" s="6">
        <f>Taxes!B46/1000</f>
        <v>12995.781000000001</v>
      </c>
      <c r="C46" s="6">
        <f>Taxes!C46/1000</f>
        <v>865.14700000000005</v>
      </c>
      <c r="D46" s="6">
        <f>Taxes!D46/1000</f>
        <v>3431.355</v>
      </c>
      <c r="E46" s="6">
        <f>Taxes!E46/1000</f>
        <v>1966.3040000000001</v>
      </c>
      <c r="F46" s="6">
        <f>Taxes!F46/1000</f>
        <v>10881.737999999999</v>
      </c>
      <c r="G46" s="6">
        <f>Taxes!G46/1000</f>
        <v>648.57299999999998</v>
      </c>
      <c r="H46" s="6">
        <f>Taxes!H46/1000</f>
        <v>505.94099999999997</v>
      </c>
      <c r="I46" s="6">
        <f>Taxes!I46/1000</f>
        <v>876.654</v>
      </c>
      <c r="J46" s="6">
        <f>Taxes!J46/1000</f>
        <v>162.01300000000001</v>
      </c>
      <c r="K46" s="6">
        <f>Taxes!K46/1000</f>
        <v>1859.492</v>
      </c>
      <c r="L46" s="6">
        <f>Taxes!L46/1000</f>
        <v>4940.8789999999999</v>
      </c>
      <c r="M46" s="6">
        <f>Taxes!M46/1000</f>
        <v>10214.882</v>
      </c>
      <c r="N46" s="6">
        <f>Taxes!N46/1000</f>
        <v>2062.4769999999999</v>
      </c>
      <c r="O46" s="6">
        <f>Taxes!O46/1000</f>
        <v>8059.9639999999999</v>
      </c>
      <c r="P46" s="6">
        <f>Taxes!P46/1000</f>
        <v>7129.848</v>
      </c>
      <c r="Q46" s="6">
        <f>Taxes!Q46/1000</f>
        <v>1434.6890000000001</v>
      </c>
      <c r="R46" s="6">
        <f>Taxes!R46/1000</f>
        <v>21279.322</v>
      </c>
      <c r="S46" s="6">
        <f>Taxes!S46/1000</f>
        <v>2825.576</v>
      </c>
      <c r="T46" s="6">
        <f>Taxes!T46/1000</f>
        <v>11105.398999999999</v>
      </c>
      <c r="U46" s="6">
        <f>Taxes!U46/1000</f>
        <v>302.96499999999997</v>
      </c>
      <c r="V46" s="6">
        <f>Taxes!V46/1000</f>
        <v>284.60899999999998</v>
      </c>
      <c r="W46" s="6">
        <f>Taxes!W46/1000</f>
        <v>152.36799999999999</v>
      </c>
      <c r="X46" s="6">
        <f>Taxes!X46/1000</f>
        <v>247</v>
      </c>
      <c r="Y46" s="6">
        <f>Taxes!Y46/1000</f>
        <v>0</v>
      </c>
      <c r="Z46" s="6">
        <f>Taxes!Z46/1000</f>
        <v>247</v>
      </c>
      <c r="AA46" s="6">
        <f>Taxes!AA46/1000</f>
        <v>496.42899999999997</v>
      </c>
      <c r="AB46" s="6">
        <f>Taxes!AB46/1000</f>
        <v>-10898.501</v>
      </c>
      <c r="AC46" s="6">
        <f>Taxes!AC46/1000</f>
        <v>18626.501</v>
      </c>
      <c r="AD46" s="6">
        <f>Taxes!AD46/1000</f>
        <v>7689.7219999999998</v>
      </c>
      <c r="AE46" s="6">
        <f>Taxes!AE46/1000</f>
        <v>5117.5379999999996</v>
      </c>
      <c r="AF46" s="6">
        <f>Taxes!AF46/1000</f>
        <v>0</v>
      </c>
      <c r="AG46" s="6">
        <f>Taxes!AG46/1000</f>
        <v>4161.8909999999996</v>
      </c>
      <c r="AH46" s="6">
        <f>Taxes!AH46/1000</f>
        <v>8249.5149999999994</v>
      </c>
      <c r="AI46" s="6">
        <f>Taxes!AI46/1000</f>
        <v>-1171.143</v>
      </c>
      <c r="AJ46" s="6">
        <f>Taxes!AJ46/1000</f>
        <v>9216.0069999999996</v>
      </c>
      <c r="AK46" s="6">
        <f>Taxes!AK46/1000</f>
        <v>11742.546</v>
      </c>
      <c r="AL46" s="6">
        <f>Taxes!AL46/1000</f>
        <v>10760.587</v>
      </c>
      <c r="AM46" s="6">
        <f>Taxes!AM46/1000</f>
        <v>8935.8279999999995</v>
      </c>
      <c r="AN46" s="6">
        <f>Taxes!AN46/1000</f>
        <v>9228.0509999999995</v>
      </c>
      <c r="AO46" s="6">
        <f>Taxes!AO46/1000</f>
        <v>10579.25</v>
      </c>
      <c r="AP46" s="6">
        <f>Taxes!AP46/1000</f>
        <v>5510.8419999999996</v>
      </c>
      <c r="AQ46" s="6">
        <f>Taxes!AQ46/1000</f>
        <v>20298.339</v>
      </c>
      <c r="AR46" s="6">
        <f>Taxes!AR46/1000</f>
        <v>9547.2720000000008</v>
      </c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</row>
    <row r="47" spans="1:168" s="3" customFormat="1" ht="12" x14ac:dyDescent="0.2">
      <c r="A47" s="3" t="s">
        <v>24</v>
      </c>
      <c r="B47" s="6">
        <f>Taxes!B47/1000</f>
        <v>239987.06299999999</v>
      </c>
      <c r="C47" s="6">
        <f>Taxes!C47/1000</f>
        <v>248581.97200000001</v>
      </c>
      <c r="D47" s="6">
        <f>Taxes!D47/1000</f>
        <v>234477.17</v>
      </c>
      <c r="E47" s="6">
        <f>Taxes!E47/1000</f>
        <v>205732.30900000001</v>
      </c>
      <c r="F47" s="6">
        <f>Taxes!F47/1000</f>
        <v>219065.07</v>
      </c>
      <c r="G47" s="6">
        <f>Taxes!G47/1000</f>
        <v>332716.413</v>
      </c>
      <c r="H47" s="6">
        <f>Taxes!H47/1000</f>
        <v>163310.658</v>
      </c>
      <c r="I47" s="6">
        <f>Taxes!I47/1000</f>
        <v>165084.23000000001</v>
      </c>
      <c r="J47" s="6">
        <f>Taxes!J47/1000</f>
        <v>158183.26999999999</v>
      </c>
      <c r="K47" s="6">
        <f>Taxes!K47/1000</f>
        <v>150030.111</v>
      </c>
      <c r="L47" s="6">
        <f>Taxes!L47/1000</f>
        <v>167427.29999999999</v>
      </c>
      <c r="M47" s="6">
        <f>Taxes!M47/1000</f>
        <v>152532.07199999999</v>
      </c>
      <c r="N47" s="6">
        <f>Taxes!N47/1000</f>
        <v>154442.62400000001</v>
      </c>
      <c r="O47" s="6">
        <f>Taxes!O47/1000</f>
        <v>149021.38399999999</v>
      </c>
      <c r="P47" s="6">
        <f>Taxes!P47/1000</f>
        <v>155425.913</v>
      </c>
      <c r="Q47" s="6">
        <f>Taxes!Q47/1000</f>
        <v>131566.57500000001</v>
      </c>
      <c r="R47" s="6">
        <f>Taxes!R47/1000</f>
        <v>119861.55100000001</v>
      </c>
      <c r="S47" s="6">
        <f>Taxes!S47/1000</f>
        <v>112259.772</v>
      </c>
      <c r="T47" s="6">
        <f>Taxes!T47/1000</f>
        <v>99570.528000000006</v>
      </c>
      <c r="U47" s="6">
        <f>Taxes!U47/1000</f>
        <v>107385.235</v>
      </c>
      <c r="V47" s="6">
        <f>Taxes!V47/1000</f>
        <v>102288.872</v>
      </c>
      <c r="W47" s="6">
        <f>Taxes!W47/1000</f>
        <v>118096.658</v>
      </c>
      <c r="X47" s="6">
        <f>Taxes!X47/1000</f>
        <v>144318.94399999999</v>
      </c>
      <c r="Y47" s="6">
        <f>Taxes!Y47/1000</f>
        <v>120870.497</v>
      </c>
      <c r="Z47" s="6">
        <f>Taxes!Z47/1000</f>
        <v>91223.656000000003</v>
      </c>
      <c r="AA47" s="6">
        <f>Taxes!AA47/1000</f>
        <v>117777.893</v>
      </c>
      <c r="AB47" s="6">
        <f>Taxes!AB47/1000</f>
        <v>94144.842999999993</v>
      </c>
      <c r="AC47" s="6">
        <f>Taxes!AC47/1000</f>
        <v>102576.243</v>
      </c>
      <c r="AD47" s="6">
        <f>Taxes!AD47/1000</f>
        <v>91271.255000000005</v>
      </c>
      <c r="AE47" s="6">
        <f>Taxes!AE47/1000</f>
        <v>102525.689</v>
      </c>
      <c r="AF47" s="6">
        <f>Taxes!AF47/1000</f>
        <v>60452.682000000001</v>
      </c>
      <c r="AG47" s="6">
        <f>Taxes!AG47/1000</f>
        <v>57778.506999999998</v>
      </c>
      <c r="AH47" s="6">
        <f>Taxes!AH47/1000</f>
        <v>21531.754000000001</v>
      </c>
      <c r="AI47" s="6">
        <f>Taxes!AI47/1000</f>
        <v>20114.442999999999</v>
      </c>
      <c r="AJ47" s="6">
        <f>Taxes!AJ47/1000</f>
        <v>24104.367999999999</v>
      </c>
      <c r="AK47" s="6">
        <f>Taxes!AK47/1000</f>
        <v>14710.888000000001</v>
      </c>
      <c r="AL47" s="6">
        <f>Taxes!AL47/1000</f>
        <v>14677.978999999999</v>
      </c>
      <c r="AM47" s="6">
        <f>Taxes!AM47/1000</f>
        <v>12065.486000000001</v>
      </c>
      <c r="AN47" s="6">
        <f>Taxes!AN47/1000</f>
        <v>17526.978999999999</v>
      </c>
      <c r="AO47" s="6">
        <f>Taxes!AO47/1000</f>
        <v>6111.7579999999998</v>
      </c>
      <c r="AP47" s="6">
        <f>Taxes!AP47/1000</f>
        <v>5227.25</v>
      </c>
      <c r="AQ47" s="6">
        <f>Taxes!AQ47/1000</f>
        <v>2622.97</v>
      </c>
      <c r="AR47" s="6">
        <f>Taxes!AR47/1000</f>
        <v>1927.126</v>
      </c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</row>
    <row r="48" spans="1:168" s="3" customFormat="1" ht="12" x14ac:dyDescent="0.2">
      <c r="A48" s="3" t="s">
        <v>25</v>
      </c>
      <c r="B48" s="6">
        <f>Taxes!B48/1000</f>
        <v>753.83699999999999</v>
      </c>
      <c r="C48" s="6">
        <f>Taxes!C48/1000</f>
        <v>1021.207</v>
      </c>
      <c r="D48" s="6">
        <f>Taxes!D48/1000</f>
        <v>1101.3</v>
      </c>
      <c r="E48" s="6">
        <f>Taxes!E48/1000</f>
        <v>1280.2670000000001</v>
      </c>
      <c r="F48" s="6">
        <f>Taxes!F48/1000</f>
        <v>1393.5719999999999</v>
      </c>
      <c r="G48" s="6">
        <f>Taxes!G48/1000</f>
        <v>1083.47</v>
      </c>
      <c r="H48" s="6">
        <f>Taxes!H48/1000</f>
        <v>875.34500000000003</v>
      </c>
      <c r="I48" s="6">
        <f>Taxes!I48/1000</f>
        <v>2250.029</v>
      </c>
      <c r="J48" s="6">
        <f>Taxes!J48/1000</f>
        <v>1362.001</v>
      </c>
      <c r="K48" s="6">
        <f>Taxes!K48/1000</f>
        <v>1894.4939999999999</v>
      </c>
      <c r="L48" s="6">
        <f>Taxes!L48/1000</f>
        <v>1296.135</v>
      </c>
      <c r="M48" s="6">
        <f>Taxes!M48/1000</f>
        <v>1063.51</v>
      </c>
      <c r="N48" s="6">
        <f>Taxes!N48/1000</f>
        <v>1370.2919999999999</v>
      </c>
      <c r="O48" s="6">
        <f>Taxes!O48/1000</f>
        <v>2207.377</v>
      </c>
      <c r="P48" s="6">
        <f>Taxes!P48/1000</f>
        <v>931.346</v>
      </c>
      <c r="Q48" s="6">
        <f>Taxes!Q48/1000</f>
        <v>867.82799999999997</v>
      </c>
      <c r="R48" s="6">
        <f>Taxes!R48/1000</f>
        <v>690.21100000000001</v>
      </c>
      <c r="S48" s="6">
        <f>Taxes!S48/1000</f>
        <v>537.39499999999998</v>
      </c>
      <c r="T48" s="6">
        <f>Taxes!T48/1000</f>
        <v>440.03899999999999</v>
      </c>
      <c r="U48" s="6">
        <f>Taxes!U48/1000</f>
        <v>855.524</v>
      </c>
      <c r="V48" s="6">
        <f>Taxes!V48/1000</f>
        <v>477.48500000000001</v>
      </c>
      <c r="W48" s="6">
        <f>Taxes!W48/1000</f>
        <v>713.06700000000001</v>
      </c>
      <c r="X48" s="6">
        <f>Taxes!X48/1000</f>
        <v>715.82100000000003</v>
      </c>
      <c r="Y48" s="6">
        <f>Taxes!Y48/1000</f>
        <v>361.65100000000001</v>
      </c>
      <c r="Z48" s="6">
        <f>Taxes!Z48/1000</f>
        <v>272.90499999999997</v>
      </c>
      <c r="AA48" s="6">
        <f>Taxes!AA48/1000</f>
        <v>500.15800000000002</v>
      </c>
      <c r="AB48" s="6">
        <f>Taxes!AB48/1000</f>
        <v>510.75</v>
      </c>
      <c r="AC48" s="6">
        <f>Taxes!AC48/1000</f>
        <v>600.41800000000001</v>
      </c>
      <c r="AD48" s="6">
        <f>Taxes!AD48/1000</f>
        <v>589.65899999999999</v>
      </c>
      <c r="AE48" s="6">
        <f>Taxes!AE48/1000</f>
        <v>565.88900000000001</v>
      </c>
      <c r="AF48" s="6">
        <f>Taxes!AF48/1000</f>
        <v>730.87099999999998</v>
      </c>
      <c r="AG48" s="6">
        <f>Taxes!AG48/1000</f>
        <v>44.459000000000003</v>
      </c>
      <c r="AH48" s="6">
        <f>Taxes!AH48/1000</f>
        <v>594.19600000000003</v>
      </c>
      <c r="AI48" s="6">
        <f>Taxes!AI48/1000</f>
        <v>1294.7439999999999</v>
      </c>
      <c r="AJ48" s="6">
        <f>Taxes!AJ48/1000</f>
        <v>874.45699999999999</v>
      </c>
      <c r="AK48" s="6">
        <f>Taxes!AK48/1000</f>
        <v>851.00599999999997</v>
      </c>
      <c r="AL48" s="6">
        <f>Taxes!AL48/1000</f>
        <v>833.73599999999999</v>
      </c>
      <c r="AM48" s="6">
        <f>Taxes!AM48/1000</f>
        <v>625.55899999999997</v>
      </c>
      <c r="AN48" s="6">
        <f>Taxes!AN48/1000</f>
        <v>785.39099999999996</v>
      </c>
      <c r="AO48" s="6">
        <f>Taxes!AO48/1000</f>
        <v>716.25</v>
      </c>
      <c r="AP48" s="6">
        <f>Taxes!AP48/1000</f>
        <v>991.79100000000005</v>
      </c>
      <c r="AQ48" s="6">
        <f>Taxes!AQ48/1000</f>
        <v>296.791</v>
      </c>
      <c r="AR48" s="6">
        <f>Taxes!AR48/1000</f>
        <v>453.161</v>
      </c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</row>
    <row r="49" spans="1:168" s="3" customFormat="1" ht="12" x14ac:dyDescent="0.2">
      <c r="A49" s="3" t="s">
        <v>26</v>
      </c>
      <c r="B49" s="6">
        <f>Taxes!B49/1000</f>
        <v>613.91099999999994</v>
      </c>
      <c r="C49" s="6">
        <f>Taxes!C49/1000</f>
        <v>721.68600000000004</v>
      </c>
      <c r="D49" s="6">
        <f>Taxes!D49/1000</f>
        <v>813.46799999999996</v>
      </c>
      <c r="E49" s="6">
        <f>Taxes!E49/1000</f>
        <v>988.33399999999995</v>
      </c>
      <c r="F49" s="6">
        <f>Taxes!F49/1000</f>
        <v>795.30700000000002</v>
      </c>
      <c r="G49" s="6">
        <f>Taxes!G49/1000</f>
        <v>784.404</v>
      </c>
      <c r="H49" s="6">
        <f>Taxes!H49/1000</f>
        <v>867.06399999999996</v>
      </c>
      <c r="I49" s="6">
        <f>Taxes!I49/1000</f>
        <v>683.20799999999997</v>
      </c>
      <c r="J49" s="6">
        <f>Taxes!J49/1000</f>
        <v>648.55200000000002</v>
      </c>
      <c r="K49" s="6">
        <f>Taxes!K49/1000</f>
        <v>2820.1819999999998</v>
      </c>
      <c r="L49" s="6">
        <f>Taxes!L49/1000</f>
        <v>3707.9859999999999</v>
      </c>
      <c r="M49" s="6">
        <f>Taxes!M49/1000</f>
        <v>1718.5740000000001</v>
      </c>
      <c r="N49" s="6">
        <f>Taxes!N49/1000</f>
        <v>1074.999</v>
      </c>
      <c r="O49" s="6">
        <f>Taxes!O49/1000</f>
        <v>1944.8879999999999</v>
      </c>
      <c r="P49" s="6">
        <f>Taxes!P49/1000</f>
        <v>1723.6769999999999</v>
      </c>
      <c r="Q49" s="6">
        <f>Taxes!Q49/1000</f>
        <v>1819.5709999999999</v>
      </c>
      <c r="R49" s="6">
        <f>Taxes!R49/1000</f>
        <v>59.3</v>
      </c>
      <c r="S49" s="6">
        <f>Taxes!S49/1000</f>
        <v>950.72699999999998</v>
      </c>
      <c r="T49" s="6">
        <f>Taxes!T49/1000</f>
        <v>942.45299999999997</v>
      </c>
      <c r="U49" s="6">
        <f>Taxes!U49/1000</f>
        <v>877.00099999999998</v>
      </c>
      <c r="V49" s="6">
        <f>Taxes!V49/1000</f>
        <v>862.19500000000005</v>
      </c>
      <c r="W49" s="6">
        <f>Taxes!W49/1000</f>
        <v>-323.488</v>
      </c>
      <c r="X49" s="6">
        <f>Taxes!X49/1000</f>
        <v>861.91499999999996</v>
      </c>
      <c r="Y49" s="6">
        <f>Taxes!Y49/1000</f>
        <v>864.971</v>
      </c>
      <c r="Z49" s="6">
        <f>Taxes!Z49/1000</f>
        <v>858.16600000000005</v>
      </c>
      <c r="AA49" s="6">
        <f>Taxes!AA49/1000</f>
        <v>2248.29</v>
      </c>
      <c r="AB49" s="6">
        <f>Taxes!AB49/1000</f>
        <v>2105.7139999999999</v>
      </c>
      <c r="AC49" s="6">
        <f>Taxes!AC49/1000</f>
        <v>818.88400000000001</v>
      </c>
      <c r="AD49" s="6">
        <f>Taxes!AD49/1000</f>
        <v>925.74099999999999</v>
      </c>
      <c r="AE49" s="6">
        <f>Taxes!AE49/1000</f>
        <v>691.99099999999999</v>
      </c>
      <c r="AF49" s="6">
        <f>Taxes!AF49/1000</f>
        <v>3178.7579999999998</v>
      </c>
      <c r="AG49" s="6">
        <f>Taxes!AG49/1000</f>
        <v>7069.5190000000002</v>
      </c>
      <c r="AH49" s="6">
        <f>Taxes!AH49/1000</f>
        <v>9412.5059999999994</v>
      </c>
      <c r="AI49" s="6">
        <f>Taxes!AI49/1000</f>
        <v>9640.1919999999991</v>
      </c>
      <c r="AJ49" s="6">
        <f>Taxes!AJ49/1000</f>
        <v>10189.718000000001</v>
      </c>
      <c r="AK49" s="6">
        <f>Taxes!AK49/1000</f>
        <v>13687.066999999999</v>
      </c>
      <c r="AL49" s="6">
        <f>Taxes!AL49/1000</f>
        <v>10476.466</v>
      </c>
      <c r="AM49" s="6">
        <f>Taxes!AM49/1000</f>
        <v>9793.9549999999999</v>
      </c>
      <c r="AN49" s="6">
        <f>Taxes!AN49/1000</f>
        <v>19056.338</v>
      </c>
      <c r="AO49" s="6">
        <f>Taxes!AO49/1000</f>
        <v>20257.897000000001</v>
      </c>
      <c r="AP49" s="6">
        <f>Taxes!AP49/1000</f>
        <v>20517.948</v>
      </c>
      <c r="AQ49" s="6">
        <f>Taxes!AQ49/1000</f>
        <v>17773.826000000001</v>
      </c>
      <c r="AR49" s="6">
        <f>Taxes!AR49/1000</f>
        <v>15975.3</v>
      </c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</row>
    <row r="50" spans="1:168" s="3" customFormat="1" ht="12" x14ac:dyDescent="0.2">
      <c r="A50" s="3" t="s">
        <v>27</v>
      </c>
      <c r="B50" s="6">
        <f>Taxes!B50/1000</f>
        <v>421137.39299999998</v>
      </c>
      <c r="C50" s="6">
        <f>Taxes!C50/1000</f>
        <v>423062.79200000002</v>
      </c>
      <c r="D50" s="6">
        <f>Taxes!D50/1000</f>
        <v>428007.82400000002</v>
      </c>
      <c r="E50" s="6">
        <f>Taxes!E50/1000</f>
        <v>523467.88299999997</v>
      </c>
      <c r="F50" s="6">
        <f>Taxes!F50/1000</f>
        <v>534843.31599999999</v>
      </c>
      <c r="G50" s="6">
        <f>Taxes!G50/1000</f>
        <v>573166.19799999997</v>
      </c>
      <c r="H50" s="6">
        <f>Taxes!H50/1000</f>
        <v>534485.51100000006</v>
      </c>
      <c r="I50" s="6">
        <f>Taxes!I50/1000</f>
        <v>363987.27500000002</v>
      </c>
      <c r="J50" s="6">
        <f>Taxes!J50/1000</f>
        <v>453532.35100000002</v>
      </c>
      <c r="K50" s="6">
        <f>Taxes!K50/1000</f>
        <v>494823.28399999999</v>
      </c>
      <c r="L50" s="6">
        <f>Taxes!L50/1000</f>
        <v>535596.89800000004</v>
      </c>
      <c r="M50" s="6">
        <f>Taxes!M50/1000</f>
        <v>397239.98100000003</v>
      </c>
      <c r="N50" s="6">
        <f>Taxes!N50/1000</f>
        <v>448318.58600000001</v>
      </c>
      <c r="O50" s="6">
        <f>Taxes!O50/1000</f>
        <v>467756.446</v>
      </c>
      <c r="P50" s="6">
        <f>Taxes!P50/1000</f>
        <v>486845.12900000002</v>
      </c>
      <c r="Q50" s="6">
        <f>Taxes!Q50/1000</f>
        <v>427484.42599999998</v>
      </c>
      <c r="R50" s="6">
        <f>Taxes!R50/1000</f>
        <v>414531.34100000001</v>
      </c>
      <c r="S50" s="8">
        <f>Taxes!S50/1000</f>
        <v>393363.90100000001</v>
      </c>
      <c r="T50" s="8">
        <f>Taxes!T50/1000</f>
        <v>376493.89199999999</v>
      </c>
      <c r="U50" s="8">
        <f>Taxes!U50/1000</f>
        <v>416179.27899999998</v>
      </c>
      <c r="V50" s="8">
        <f>Taxes!V50/1000</f>
        <v>434217.85</v>
      </c>
      <c r="W50" s="8">
        <f>Taxes!W50/1000</f>
        <v>348511.84299999999</v>
      </c>
      <c r="X50" s="8">
        <f>Taxes!X50/1000</f>
        <v>347828.79599999997</v>
      </c>
      <c r="Y50" s="8">
        <f>Taxes!Y50/1000</f>
        <v>322603.85700000002</v>
      </c>
      <c r="Z50" s="8">
        <f>Taxes!Z50/1000</f>
        <v>266881.98200000002</v>
      </c>
      <c r="AA50" s="8">
        <f>Taxes!AA50/1000</f>
        <v>254051.163</v>
      </c>
      <c r="AB50" s="8">
        <f>Taxes!AB50/1000</f>
        <v>240880.72099999999</v>
      </c>
      <c r="AC50" s="8">
        <f>Taxes!AC50/1000</f>
        <v>234652.92199999999</v>
      </c>
      <c r="AD50" s="8">
        <f>Taxes!AD50/1000</f>
        <v>206718.51199999999</v>
      </c>
      <c r="AE50" s="8">
        <f>Taxes!AE50/1000</f>
        <v>189138.97700000001</v>
      </c>
      <c r="AF50" s="8">
        <f>Taxes!AF50/1000</f>
        <v>200842.065</v>
      </c>
      <c r="AG50" s="8">
        <f>Taxes!AG50/1000</f>
        <v>237498.829</v>
      </c>
      <c r="AH50" s="8">
        <f>Taxes!AH50/1000</f>
        <v>244312.59099999999</v>
      </c>
      <c r="AI50" s="8">
        <f>Taxes!AI50/1000</f>
        <v>218499.12400000001</v>
      </c>
      <c r="AJ50" s="8">
        <f>Taxes!AJ50/1000</f>
        <v>195050.891</v>
      </c>
      <c r="AK50" s="8">
        <f>Taxes!AK50/1000</f>
        <v>174054.516</v>
      </c>
      <c r="AL50" s="8">
        <f>Taxes!AL50/1000</f>
        <v>160107.78400000001</v>
      </c>
      <c r="AM50" s="8">
        <f>Taxes!AM50/1000</f>
        <v>148787.91399999999</v>
      </c>
      <c r="AN50" s="8">
        <f>Taxes!AN50/1000</f>
        <v>131431.17600000001</v>
      </c>
      <c r="AO50" s="8">
        <f>Taxes!AO50/1000</f>
        <v>127702.53599999999</v>
      </c>
      <c r="AP50" s="8">
        <f>Taxes!AP50/1000</f>
        <v>125858.32</v>
      </c>
      <c r="AQ50" s="8">
        <f>Taxes!AQ50/1000</f>
        <v>116848.944</v>
      </c>
      <c r="AR50" s="8">
        <f>Taxes!AR50/1000</f>
        <v>124430.046</v>
      </c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</row>
    <row r="51" spans="1:168" s="3" customFormat="1" ht="12" x14ac:dyDescent="0.2">
      <c r="A51" s="3" t="s">
        <v>28</v>
      </c>
      <c r="B51" s="8">
        <f>Taxes!B51/1000</f>
        <v>0</v>
      </c>
      <c r="C51" s="8">
        <f>Taxes!C51/1000</f>
        <v>0</v>
      </c>
      <c r="D51" s="8">
        <f>Taxes!D51/1000</f>
        <v>0</v>
      </c>
      <c r="E51" s="8">
        <f>Taxes!E51/1000</f>
        <v>0</v>
      </c>
      <c r="F51" s="8">
        <f>Taxes!F51/1000</f>
        <v>0</v>
      </c>
      <c r="G51" s="8">
        <f>Taxes!G51/1000</f>
        <v>0</v>
      </c>
      <c r="H51" s="8">
        <f>Taxes!H51/1000</f>
        <v>0</v>
      </c>
      <c r="I51" s="8">
        <f>Taxes!I51/1000</f>
        <v>0</v>
      </c>
      <c r="J51" s="8">
        <f>Taxes!J51/1000</f>
        <v>0</v>
      </c>
      <c r="K51" s="8">
        <f>Taxes!K51/1000</f>
        <v>0</v>
      </c>
      <c r="L51" s="8">
        <f>Taxes!L51/1000</f>
        <v>0</v>
      </c>
      <c r="M51" s="8">
        <f>Taxes!M51/1000</f>
        <v>0</v>
      </c>
      <c r="N51" s="8">
        <f>Taxes!N51/1000</f>
        <v>0</v>
      </c>
      <c r="O51" s="8">
        <f>Taxes!O51/1000</f>
        <v>0</v>
      </c>
      <c r="P51" s="8">
        <f>Taxes!P51/1000</f>
        <v>0</v>
      </c>
      <c r="Q51" s="8">
        <f>Taxes!Q51/1000</f>
        <v>0</v>
      </c>
      <c r="R51" s="8">
        <f>Taxes!R51/1000</f>
        <v>0</v>
      </c>
      <c r="S51" s="8">
        <f>Taxes!S51/1000</f>
        <v>0</v>
      </c>
      <c r="T51" s="8">
        <f>Taxes!T51/1000</f>
        <v>0</v>
      </c>
      <c r="U51" s="8">
        <f>Taxes!U51/1000</f>
        <v>0</v>
      </c>
      <c r="V51" s="8">
        <f>Taxes!V51/1000</f>
        <v>0</v>
      </c>
      <c r="W51" s="8">
        <f>Taxes!W51/1000</f>
        <v>0</v>
      </c>
      <c r="X51" s="8">
        <f>Taxes!X51/1000</f>
        <v>0</v>
      </c>
      <c r="Y51" s="8">
        <f>Taxes!Y51/1000</f>
        <v>0</v>
      </c>
      <c r="Z51" s="8">
        <f>Taxes!Z51/1000</f>
        <v>0</v>
      </c>
      <c r="AA51" s="8">
        <f>Taxes!AA51/1000</f>
        <v>0</v>
      </c>
      <c r="AB51" s="8">
        <f>Taxes!AB51/1000</f>
        <v>0</v>
      </c>
      <c r="AC51" s="8">
        <f>Taxes!AC51/1000</f>
        <v>0</v>
      </c>
      <c r="AD51" s="8">
        <f>Taxes!AD51/1000</f>
        <v>9807.5769999999993</v>
      </c>
      <c r="AE51" s="8">
        <f>Taxes!AE51/1000</f>
        <v>9713.9259999999995</v>
      </c>
      <c r="AF51" s="8">
        <f>Taxes!AF51/1000</f>
        <v>9631.0869999999995</v>
      </c>
      <c r="AG51" s="8">
        <f>Taxes!AG51/1000</f>
        <v>10170.298000000001</v>
      </c>
      <c r="AH51" s="8">
        <f>Taxes!AH51/1000</f>
        <v>10170.339</v>
      </c>
      <c r="AI51" s="8">
        <f>Taxes!AI51/1000</f>
        <v>10170.255999999999</v>
      </c>
      <c r="AJ51" s="8">
        <f>Taxes!AJ51/1000</f>
        <v>10170.296</v>
      </c>
      <c r="AK51" s="8">
        <f>Taxes!AK51/1000</f>
        <v>10170.339</v>
      </c>
      <c r="AL51" s="8">
        <f>Taxes!AL51/1000</f>
        <v>8541.8250000000007</v>
      </c>
      <c r="AM51" s="8">
        <f>Taxes!AM51/1000</f>
        <v>7762.2340000000004</v>
      </c>
      <c r="AN51" s="8">
        <f>Taxes!AN51/1000</f>
        <v>7762.2340000000004</v>
      </c>
      <c r="AO51" s="8">
        <f>Taxes!AO51/1000</f>
        <v>7762.2340000000004</v>
      </c>
      <c r="AP51" s="8">
        <f>Taxes!AP51/1000</f>
        <v>7120.7860000000001</v>
      </c>
      <c r="AQ51" s="8">
        <f>Taxes!AQ51/1000</f>
        <v>7197.558</v>
      </c>
      <c r="AR51" s="8">
        <f>Taxes!AR51/1000</f>
        <v>7308.4040000000005</v>
      </c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</row>
    <row r="52" spans="1:168" s="3" customFormat="1" ht="12" x14ac:dyDescent="0.2">
      <c r="A52" s="3" t="s">
        <v>29</v>
      </c>
      <c r="B52" s="7">
        <f>Taxes!B52/1000</f>
        <v>0</v>
      </c>
      <c r="C52" s="7">
        <f>Taxes!C52/1000</f>
        <v>0</v>
      </c>
      <c r="D52" s="7">
        <f>Taxes!D52/1000</f>
        <v>0</v>
      </c>
      <c r="E52" s="7">
        <f>Taxes!E52/1000</f>
        <v>0</v>
      </c>
      <c r="F52" s="7">
        <f>Taxes!F52/1000</f>
        <v>0</v>
      </c>
      <c r="G52" s="7">
        <f>Taxes!G52/1000</f>
        <v>0</v>
      </c>
      <c r="H52" s="7">
        <f>Taxes!H52/1000</f>
        <v>0</v>
      </c>
      <c r="I52" s="7">
        <f>Taxes!I52/1000</f>
        <v>0</v>
      </c>
      <c r="J52" s="7">
        <f>Taxes!J52/1000</f>
        <v>0</v>
      </c>
      <c r="K52" s="7">
        <f>Taxes!K52/1000</f>
        <v>143000</v>
      </c>
      <c r="L52" s="7">
        <f>Taxes!L52/1000</f>
        <v>219921.27799999999</v>
      </c>
      <c r="M52" s="7">
        <f>Taxes!M52/1000</f>
        <v>0</v>
      </c>
      <c r="N52" s="7">
        <f>Taxes!N52/1000</f>
        <v>0</v>
      </c>
      <c r="O52" s="7">
        <f>Taxes!O52/1000</f>
        <v>0</v>
      </c>
      <c r="P52" s="7">
        <f>Taxes!P52/1000</f>
        <v>0</v>
      </c>
      <c r="Q52" s="7">
        <f>Taxes!Q52/1000</f>
        <v>0</v>
      </c>
      <c r="R52" s="7">
        <f>Taxes!R52/1000</f>
        <v>0</v>
      </c>
      <c r="S52" s="7">
        <f>Taxes!S52/1000</f>
        <v>0</v>
      </c>
      <c r="T52" s="7">
        <f>Taxes!T52/1000</f>
        <v>0</v>
      </c>
      <c r="U52" s="7">
        <f>Taxes!U52/1000</f>
        <v>0</v>
      </c>
      <c r="V52" s="7">
        <f>Taxes!V52/1000</f>
        <v>0</v>
      </c>
      <c r="W52" s="7">
        <f>Taxes!W52/1000</f>
        <v>0</v>
      </c>
      <c r="X52" s="7">
        <f>Taxes!X52/1000</f>
        <v>0</v>
      </c>
      <c r="Y52" s="7">
        <f>Taxes!Y52/1000</f>
        <v>0</v>
      </c>
      <c r="Z52" s="7">
        <f>Taxes!Z52/1000</f>
        <v>0</v>
      </c>
      <c r="AA52" s="7">
        <f>Taxes!AA52/1000</f>
        <v>0</v>
      </c>
      <c r="AB52" s="7">
        <f>Taxes!AB52/1000</f>
        <v>0</v>
      </c>
      <c r="AC52" s="7">
        <f>Taxes!AC52/1000</f>
        <v>0</v>
      </c>
      <c r="AD52" s="7">
        <f>Taxes!AD52/1000</f>
        <v>0</v>
      </c>
      <c r="AE52" s="7">
        <f>Taxes!AE52/1000</f>
        <v>0</v>
      </c>
      <c r="AF52" s="7">
        <f>Taxes!AF52/1000</f>
        <v>0</v>
      </c>
      <c r="AG52" s="7">
        <f>Taxes!AG52/1000</f>
        <v>0</v>
      </c>
      <c r="AH52" s="7">
        <f>Taxes!AH52/1000</f>
        <v>0</v>
      </c>
      <c r="AI52" s="7">
        <f>Taxes!AI52/1000</f>
        <v>0</v>
      </c>
      <c r="AJ52" s="7">
        <f>Taxes!AJ52/1000</f>
        <v>0</v>
      </c>
      <c r="AK52" s="7">
        <f>Taxes!AK52/1000</f>
        <v>0</v>
      </c>
      <c r="AL52" s="7">
        <f>Taxes!AL52/1000</f>
        <v>0</v>
      </c>
      <c r="AM52" s="7">
        <f>Taxes!AM52/1000</f>
        <v>0</v>
      </c>
      <c r="AN52" s="7">
        <f>Taxes!AN52/1000</f>
        <v>0</v>
      </c>
      <c r="AO52" s="7">
        <f>Taxes!AO52/1000</f>
        <v>0</v>
      </c>
      <c r="AP52" s="7">
        <f>Taxes!AP52/1000</f>
        <v>0</v>
      </c>
      <c r="AQ52" s="7">
        <f>Taxes!AQ52/1000</f>
        <v>0</v>
      </c>
      <c r="AR52" s="7">
        <f>Taxes!AR52/1000</f>
        <v>0</v>
      </c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</row>
    <row r="53" spans="1:168" s="9" customFormat="1" ht="12" x14ac:dyDescent="0.2">
      <c r="A53" s="9" t="s">
        <v>30</v>
      </c>
      <c r="B53" s="21">
        <f t="shared" ref="B53:AR53" si="4">SUM(B38:B52)</f>
        <v>15847403.123999996</v>
      </c>
      <c r="C53" s="21">
        <f t="shared" si="4"/>
        <v>14596946.431999998</v>
      </c>
      <c r="D53" s="21">
        <f t="shared" si="4"/>
        <v>15333953.383000001</v>
      </c>
      <c r="E53" s="21">
        <f t="shared" si="4"/>
        <v>14970300.702000001</v>
      </c>
      <c r="F53" s="21">
        <f t="shared" si="4"/>
        <v>14453132.422</v>
      </c>
      <c r="G53" s="21">
        <f t="shared" si="4"/>
        <v>13990045.252000002</v>
      </c>
      <c r="H53" s="21">
        <f t="shared" si="4"/>
        <v>13001756.924000001</v>
      </c>
      <c r="I53" s="21">
        <f t="shared" si="4"/>
        <v>12097019.887</v>
      </c>
      <c r="J53" s="21">
        <f t="shared" si="4"/>
        <v>10916091.565999998</v>
      </c>
      <c r="K53" s="21">
        <f t="shared" si="4"/>
        <v>11026961.255000003</v>
      </c>
      <c r="L53" s="21">
        <f t="shared" si="4"/>
        <v>11113775.794000002</v>
      </c>
      <c r="M53" s="21">
        <f t="shared" si="4"/>
        <v>11255365.047</v>
      </c>
      <c r="N53" s="21">
        <f t="shared" si="4"/>
        <v>11645570.323999997</v>
      </c>
      <c r="O53" s="21">
        <f t="shared" si="4"/>
        <v>12124101.085000001</v>
      </c>
      <c r="P53" s="21">
        <f t="shared" si="4"/>
        <v>11421131.856000002</v>
      </c>
      <c r="Q53" s="21">
        <f t="shared" si="4"/>
        <v>10184877.605999999</v>
      </c>
      <c r="R53" s="21">
        <f t="shared" si="4"/>
        <v>9585566.4890000019</v>
      </c>
      <c r="S53" s="21">
        <f t="shared" si="4"/>
        <v>8822776.3440000005</v>
      </c>
      <c r="T53" s="21">
        <f t="shared" si="4"/>
        <v>8454395.5659999996</v>
      </c>
      <c r="U53" s="21">
        <f t="shared" si="4"/>
        <v>8317388.0920000002</v>
      </c>
      <c r="V53" s="21">
        <f t="shared" si="4"/>
        <v>8030500.4460000014</v>
      </c>
      <c r="W53" s="21">
        <f t="shared" si="4"/>
        <v>7767765.8040000005</v>
      </c>
      <c r="X53" s="21">
        <f t="shared" si="4"/>
        <v>7061720.6860000016</v>
      </c>
      <c r="Y53" s="21">
        <f t="shared" si="4"/>
        <v>6638919.7949999999</v>
      </c>
      <c r="Z53" s="21">
        <f t="shared" si="4"/>
        <v>6372222.1100000013</v>
      </c>
      <c r="AA53" s="21">
        <f t="shared" si="4"/>
        <v>6264305.345999999</v>
      </c>
      <c r="AB53" s="21">
        <f t="shared" si="4"/>
        <v>6078600.5229999991</v>
      </c>
      <c r="AC53" s="21">
        <f t="shared" si="4"/>
        <v>6429939.5049999999</v>
      </c>
      <c r="AD53" s="21">
        <f t="shared" si="4"/>
        <v>5902934.0410000002</v>
      </c>
      <c r="AE53" s="21">
        <f t="shared" si="4"/>
        <v>5661192.6810000008</v>
      </c>
      <c r="AF53" s="21">
        <f t="shared" si="4"/>
        <v>5435197.8720000014</v>
      </c>
      <c r="AG53" s="21">
        <f t="shared" si="4"/>
        <v>5511307.6860000007</v>
      </c>
      <c r="AH53" s="21">
        <f t="shared" si="4"/>
        <v>5172038.3079999993</v>
      </c>
      <c r="AI53" s="21">
        <f t="shared" si="4"/>
        <v>4716494.6949999994</v>
      </c>
      <c r="AJ53" s="21">
        <f t="shared" si="4"/>
        <v>4291623.0889999997</v>
      </c>
      <c r="AK53" s="21">
        <f t="shared" si="4"/>
        <v>3972416.7580000004</v>
      </c>
      <c r="AL53" s="21">
        <f t="shared" si="4"/>
        <v>3735815.3870000001</v>
      </c>
      <c r="AM53" s="21">
        <f t="shared" si="4"/>
        <v>3413000.7749999999</v>
      </c>
      <c r="AN53" s="21">
        <f t="shared" si="4"/>
        <v>2915055.9159999997</v>
      </c>
      <c r="AO53" s="21">
        <f t="shared" si="4"/>
        <v>2685380.0679999995</v>
      </c>
      <c r="AP53" s="21">
        <f t="shared" si="4"/>
        <v>2700392.8659999995</v>
      </c>
      <c r="AQ53" s="21">
        <f t="shared" si="4"/>
        <v>2411792.2650000006</v>
      </c>
      <c r="AR53" s="21">
        <f t="shared" si="4"/>
        <v>2185225.7420000001</v>
      </c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</row>
    <row r="54" spans="1:168" s="3" customFormat="1" ht="12" x14ac:dyDescent="0.2"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</row>
    <row r="55" spans="1:168" s="3" customFormat="1" ht="12" x14ac:dyDescent="0.2">
      <c r="A55" s="3" t="s">
        <v>31</v>
      </c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</row>
    <row r="56" spans="1:168" s="3" customFormat="1" ht="12" x14ac:dyDescent="0.2">
      <c r="A56" s="3" t="s">
        <v>15</v>
      </c>
      <c r="B56" s="6">
        <f>Taxes!B56/1000</f>
        <v>5802521.4210000001</v>
      </c>
      <c r="C56" s="6">
        <f>Taxes!C56/1000</f>
        <v>4574413.4630000005</v>
      </c>
      <c r="D56" s="6">
        <f>Taxes!D56/1000</f>
        <v>3324971.4049999998</v>
      </c>
      <c r="E56" s="6">
        <f>Taxes!E56/1000</f>
        <v>712692.32900000003</v>
      </c>
      <c r="F56" s="6">
        <f>Taxes!F56/1000</f>
        <v>1225029.0419999999</v>
      </c>
      <c r="G56" s="6">
        <f>Taxes!G56/1000</f>
        <v>1284309.5719999999</v>
      </c>
      <c r="H56" s="6">
        <f>Taxes!H56/1000</f>
        <v>929765.50199999998</v>
      </c>
      <c r="I56" s="6">
        <f>Taxes!I56/1000</f>
        <v>697635.67200000002</v>
      </c>
      <c r="J56" s="6">
        <f>Taxes!J56/1000</f>
        <v>487579.94400000002</v>
      </c>
      <c r="K56" s="6">
        <f>Taxes!K56/1000</f>
        <v>843974.23400000005</v>
      </c>
      <c r="L56" s="6">
        <f>Taxes!L56/1000</f>
        <v>411744.10100000002</v>
      </c>
      <c r="M56" s="6">
        <f>Taxes!M56/1000</f>
        <v>461414.13199999998</v>
      </c>
      <c r="N56" s="6">
        <f>Taxes!N56/1000</f>
        <v>528590.29599999997</v>
      </c>
      <c r="O56" s="6">
        <f>Taxes!O56/1000</f>
        <v>423888.989</v>
      </c>
      <c r="P56" s="6">
        <f>Taxes!P56/1000</f>
        <v>406314.63699999999</v>
      </c>
      <c r="Q56" s="6">
        <f>Taxes!Q56/1000</f>
        <v>363309.92200000002</v>
      </c>
      <c r="R56" s="6">
        <f>Taxes!R56/1000</f>
        <v>441288.27500000002</v>
      </c>
      <c r="S56" s="6">
        <f>Taxes!S56/1000</f>
        <v>441957.35100000002</v>
      </c>
      <c r="T56" s="6">
        <f>Taxes!T56/1000</f>
        <v>417429.14299999998</v>
      </c>
      <c r="U56" s="6">
        <f>Taxes!U56/1000</f>
        <v>487315.01</v>
      </c>
      <c r="V56" s="6">
        <f>Taxes!V56/1000</f>
        <v>861466.04299999995</v>
      </c>
      <c r="W56" s="6">
        <f>Taxes!W56/1000</f>
        <v>291211.23800000001</v>
      </c>
      <c r="X56" s="6">
        <f>Taxes!X56/1000</f>
        <v>301107.47399999999</v>
      </c>
      <c r="Y56" s="6">
        <f>Taxes!Y56/1000</f>
        <v>282528.96799999999</v>
      </c>
      <c r="Z56" s="6">
        <f>Taxes!Z56/1000</f>
        <v>307125.55300000001</v>
      </c>
      <c r="AA56" s="6">
        <f>Taxes!AA56/1000</f>
        <v>316699.50099999999</v>
      </c>
      <c r="AB56" s="6">
        <f>Taxes!AB56/1000</f>
        <v>293706.57</v>
      </c>
      <c r="AC56" s="6">
        <f>Taxes!AC56/1000</f>
        <v>310173.67200000002</v>
      </c>
      <c r="AD56" s="6">
        <f>Taxes!AD56/1000</f>
        <v>283110.20799999998</v>
      </c>
      <c r="AE56" s="6">
        <f>Taxes!AE56/1000</f>
        <v>213507.413</v>
      </c>
      <c r="AF56" s="6">
        <f>Taxes!AF56/1000</f>
        <v>216707.00899999999</v>
      </c>
      <c r="AG56" s="6">
        <f>Taxes!AG56/1000</f>
        <v>255631.022</v>
      </c>
      <c r="AH56" s="6">
        <f>Taxes!AH56/1000</f>
        <v>256298.73199999999</v>
      </c>
      <c r="AI56" s="6">
        <f>Taxes!AI56/1000</f>
        <v>240289.34700000001</v>
      </c>
      <c r="AJ56" s="6">
        <f>Taxes!AJ56/1000</f>
        <v>241535.954</v>
      </c>
      <c r="AK56" s="6">
        <f>Taxes!AK56/1000</f>
        <v>230763.44500000001</v>
      </c>
      <c r="AL56" s="6">
        <f>Taxes!AL56/1000</f>
        <v>305481.74900000001</v>
      </c>
      <c r="AM56" s="6">
        <f>Taxes!AM56/1000</f>
        <v>362506.516</v>
      </c>
      <c r="AN56" s="6">
        <f>Taxes!AN56/1000</f>
        <v>334974.87599999999</v>
      </c>
      <c r="AO56" s="6">
        <f>Taxes!AO56/1000</f>
        <v>327063.17300000001</v>
      </c>
      <c r="AP56" s="6">
        <f>Taxes!AP56/1000</f>
        <v>324118.21999999997</v>
      </c>
      <c r="AQ56" s="6">
        <f>Taxes!AQ56/1000</f>
        <v>285555.027</v>
      </c>
      <c r="AR56" s="6">
        <f>Taxes!AR56/1000</f>
        <v>258396.807</v>
      </c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</row>
    <row r="57" spans="1:168" s="3" customFormat="1" ht="12" x14ac:dyDescent="0.2">
      <c r="A57" s="3" t="s">
        <v>32</v>
      </c>
      <c r="B57" s="6">
        <f>Taxes!B57/1000</f>
        <v>0</v>
      </c>
      <c r="C57" s="6">
        <f>Taxes!C57/1000</f>
        <v>0</v>
      </c>
      <c r="D57" s="6">
        <f>Taxes!D57/1000</f>
        <v>0</v>
      </c>
      <c r="E57" s="6">
        <f>Taxes!E57/1000</f>
        <v>0</v>
      </c>
      <c r="F57" s="6">
        <f>Taxes!F57/1000</f>
        <v>0</v>
      </c>
      <c r="G57" s="6">
        <f>Taxes!G57/1000</f>
        <v>0</v>
      </c>
      <c r="H57" s="6">
        <f>Taxes!H57/1000</f>
        <v>0</v>
      </c>
      <c r="I57" s="6">
        <f>Taxes!I57/1000</f>
        <v>0</v>
      </c>
      <c r="J57" s="6">
        <f>Taxes!J57/1000</f>
        <v>0</v>
      </c>
      <c r="K57" s="6">
        <f>Taxes!K57/1000</f>
        <v>0</v>
      </c>
      <c r="L57" s="6">
        <f>Taxes!L57/1000</f>
        <v>0</v>
      </c>
      <c r="M57" s="6">
        <f>Taxes!M57/1000</f>
        <v>0</v>
      </c>
      <c r="N57" s="6">
        <f>Taxes!N57/1000</f>
        <v>0</v>
      </c>
      <c r="O57" s="6">
        <f>Taxes!O57/1000</f>
        <v>0</v>
      </c>
      <c r="P57" s="6">
        <f>Taxes!P57/1000</f>
        <v>0</v>
      </c>
      <c r="Q57" s="6">
        <f>Taxes!Q57/1000</f>
        <v>0</v>
      </c>
      <c r="R57" s="6">
        <f>Taxes!R57/1000</f>
        <v>0</v>
      </c>
      <c r="S57" s="6">
        <f>Taxes!S57/1000</f>
        <v>999900</v>
      </c>
      <c r="T57" s="6">
        <f>Taxes!T57/1000</f>
        <v>0</v>
      </c>
      <c r="U57" s="6">
        <f>Taxes!U57/1000</f>
        <v>0</v>
      </c>
      <c r="V57" s="6">
        <f>Taxes!V57/1000</f>
        <v>0</v>
      </c>
      <c r="W57" s="6">
        <f>Taxes!W57/1000</f>
        <v>0</v>
      </c>
      <c r="X57" s="6">
        <f>Taxes!X57/1000</f>
        <v>0</v>
      </c>
      <c r="Y57" s="6">
        <f>Taxes!Y57/1000</f>
        <v>0</v>
      </c>
      <c r="Z57" s="6">
        <f>Taxes!Z57/1000</f>
        <v>0</v>
      </c>
      <c r="AA57" s="6">
        <f>Taxes!AA57/1000</f>
        <v>0</v>
      </c>
      <c r="AB57" s="6">
        <f>Taxes!AB57/1000</f>
        <v>0</v>
      </c>
      <c r="AC57" s="6">
        <f>Taxes!AC57/1000</f>
        <v>0</v>
      </c>
      <c r="AD57" s="6">
        <f>Taxes!AD57/1000</f>
        <v>0</v>
      </c>
      <c r="AE57" s="6">
        <f>Taxes!AE57/1000</f>
        <v>0</v>
      </c>
      <c r="AF57" s="6">
        <f>Taxes!AF57/1000</f>
        <v>0</v>
      </c>
      <c r="AG57" s="6">
        <f>Taxes!AG57/1000</f>
        <v>0</v>
      </c>
      <c r="AH57" s="6">
        <f>Taxes!AH57/1000</f>
        <v>0</v>
      </c>
      <c r="AI57" s="6">
        <f>Taxes!AI57/1000</f>
        <v>0</v>
      </c>
      <c r="AJ57" s="6">
        <f>Taxes!AJ57/1000</f>
        <v>0</v>
      </c>
      <c r="AK57" s="6">
        <f>Taxes!AK57/1000</f>
        <v>0</v>
      </c>
      <c r="AL57" s="6">
        <f>Taxes!AL57/1000</f>
        <v>0</v>
      </c>
      <c r="AM57" s="6">
        <f>Taxes!AM57/1000</f>
        <v>0</v>
      </c>
      <c r="AN57" s="6">
        <f>Taxes!AN57/1000</f>
        <v>0</v>
      </c>
      <c r="AO57" s="6">
        <f>Taxes!AO57/1000</f>
        <v>0</v>
      </c>
      <c r="AP57" s="6">
        <f>Taxes!AP57/1000</f>
        <v>0</v>
      </c>
      <c r="AQ57" s="6">
        <f>Taxes!AQ57/1000</f>
        <v>0</v>
      </c>
      <c r="AR57" s="6">
        <f>Taxes!AR57/1000</f>
        <v>0</v>
      </c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</row>
    <row r="58" spans="1:168" s="3" customFormat="1" ht="12" x14ac:dyDescent="0.2">
      <c r="A58" s="3" t="s">
        <v>16</v>
      </c>
      <c r="B58" s="6">
        <f>Taxes!B58/1000</f>
        <v>272259.902</v>
      </c>
      <c r="C58" s="6">
        <f>Taxes!C58/1000</f>
        <v>250631.2</v>
      </c>
      <c r="D58" s="6">
        <f>Taxes!D58/1000</f>
        <v>334375.62400000001</v>
      </c>
      <c r="E58" s="6">
        <f>Taxes!E58/1000</f>
        <v>386160.96100000001</v>
      </c>
      <c r="F58" s="6">
        <f>Taxes!F58/1000</f>
        <v>341349.66</v>
      </c>
      <c r="G58" s="6">
        <f>Taxes!G58/1000</f>
        <v>320867.50400000002</v>
      </c>
      <c r="H58" s="6">
        <f>Taxes!H58/1000</f>
        <v>359385.37</v>
      </c>
      <c r="I58" s="6">
        <f>Taxes!I58/1000</f>
        <v>374406.41499999998</v>
      </c>
      <c r="J58" s="6">
        <f>Taxes!J58/1000</f>
        <v>404044.48800000001</v>
      </c>
      <c r="K58" s="6">
        <f>Taxes!K58/1000</f>
        <v>488961.179</v>
      </c>
      <c r="L58" s="6">
        <f>Taxes!L58/1000</f>
        <v>291806.29300000001</v>
      </c>
      <c r="M58" s="6">
        <f>Taxes!M58/1000</f>
        <v>299543.59600000002</v>
      </c>
      <c r="N58" s="6">
        <f>Taxes!N58/1000</f>
        <v>209989.902</v>
      </c>
      <c r="O58" s="6">
        <f>Taxes!O58/1000</f>
        <v>140138.101</v>
      </c>
      <c r="P58" s="6">
        <f>Taxes!P58/1000</f>
        <v>131974.16</v>
      </c>
      <c r="Q58" s="6">
        <f>Taxes!Q58/1000</f>
        <v>161450.07</v>
      </c>
      <c r="R58" s="6">
        <f>Taxes!R58/1000</f>
        <v>181667.09400000001</v>
      </c>
      <c r="S58" s="6">
        <f>Taxes!S58/1000</f>
        <v>253478.753</v>
      </c>
      <c r="T58" s="6">
        <f>Taxes!T58/1000</f>
        <v>168656.44200000001</v>
      </c>
      <c r="U58" s="6">
        <f>Taxes!U58/1000</f>
        <v>262352.07799999998</v>
      </c>
      <c r="V58" s="6">
        <f>Taxes!V58/1000</f>
        <v>606974.50899999996</v>
      </c>
      <c r="W58" s="6">
        <f>Taxes!W58/1000</f>
        <v>185628.60500000001</v>
      </c>
      <c r="X58" s="6">
        <f>Taxes!X58/1000</f>
        <v>157760.64799999999</v>
      </c>
      <c r="Y58" s="6">
        <f>Taxes!Y58/1000</f>
        <v>175869.06700000001</v>
      </c>
      <c r="Z58" s="6">
        <f>Taxes!Z58/1000</f>
        <v>144815.74</v>
      </c>
      <c r="AA58" s="6">
        <f>Taxes!AA58/1000</f>
        <v>113336.656</v>
      </c>
      <c r="AB58" s="6">
        <f>Taxes!AB58/1000</f>
        <v>68323.995999999999</v>
      </c>
      <c r="AC58" s="6">
        <f>Taxes!AC58/1000</f>
        <v>19335.233</v>
      </c>
      <c r="AD58" s="6">
        <f>Taxes!AD58/1000</f>
        <v>25959.994999999999</v>
      </c>
      <c r="AE58" s="6">
        <f>Taxes!AE58/1000</f>
        <v>30011.826000000001</v>
      </c>
      <c r="AF58" s="6">
        <f>Taxes!AF58/1000</f>
        <v>23932.231</v>
      </c>
      <c r="AG58" s="6">
        <f>Taxes!AG58/1000</f>
        <v>14049.603999999999</v>
      </c>
      <c r="AH58" s="6">
        <f>Taxes!AH58/1000</f>
        <v>18182.813999999998</v>
      </c>
      <c r="AI58" s="6">
        <f>Taxes!AI58/1000</f>
        <v>16099.031999999999</v>
      </c>
      <c r="AJ58" s="6">
        <f>Taxes!AJ58/1000</f>
        <v>18250.396000000001</v>
      </c>
      <c r="AK58" s="6">
        <f>Taxes!AK58/1000</f>
        <v>16281.866</v>
      </c>
      <c r="AL58" s="6">
        <f>Taxes!AL58/1000</f>
        <v>8309.1550000000007</v>
      </c>
      <c r="AM58" s="6">
        <f>Taxes!AM58/1000</f>
        <v>10041.209999999999</v>
      </c>
      <c r="AN58" s="6">
        <f>Taxes!AN58/1000</f>
        <v>10182.563</v>
      </c>
      <c r="AO58" s="6">
        <f>Taxes!AO58/1000</f>
        <v>16270.815000000001</v>
      </c>
      <c r="AP58" s="6">
        <f>Taxes!AP58/1000</f>
        <v>10405.451999999999</v>
      </c>
      <c r="AQ58" s="6">
        <f>Taxes!AQ58/1000</f>
        <v>20074.437999999998</v>
      </c>
      <c r="AR58" s="6">
        <f>Taxes!AR58/1000</f>
        <v>15498.592000000001</v>
      </c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</row>
    <row r="59" spans="1:168" s="3" customFormat="1" ht="12" x14ac:dyDescent="0.2">
      <c r="A59" s="3" t="s">
        <v>17</v>
      </c>
      <c r="B59" s="6">
        <f>Taxes!B59/1000</f>
        <v>4898685.0990000004</v>
      </c>
      <c r="C59" s="6">
        <f>Taxes!C59/1000</f>
        <v>2498002.5959999999</v>
      </c>
      <c r="D59" s="6">
        <f>Taxes!D59/1000</f>
        <v>1672437.915</v>
      </c>
      <c r="E59" s="6">
        <f>Taxes!E59/1000</f>
        <v>1875662.39</v>
      </c>
      <c r="F59" s="6">
        <f>Taxes!F59/1000</f>
        <v>1785724.8149999999</v>
      </c>
      <c r="G59" s="6">
        <f>Taxes!G59/1000</f>
        <v>1708567.8130000001</v>
      </c>
      <c r="H59" s="6">
        <f>Taxes!H59/1000</f>
        <v>1698350.0120000001</v>
      </c>
      <c r="I59" s="6">
        <f>Taxes!I59/1000</f>
        <v>1676898.264</v>
      </c>
      <c r="J59" s="6">
        <f>Taxes!J59/1000</f>
        <v>1672472.976</v>
      </c>
      <c r="K59" s="6">
        <f>Taxes!K59/1000</f>
        <v>1872591.2039999999</v>
      </c>
      <c r="L59" s="6">
        <f>Taxes!L59/1000</f>
        <v>1860508.6470000001</v>
      </c>
      <c r="M59" s="6">
        <f>Taxes!M59/1000</f>
        <v>2761497.5019999999</v>
      </c>
      <c r="N59" s="6">
        <f>Taxes!N59/1000</f>
        <v>2911468.057</v>
      </c>
      <c r="O59" s="6">
        <f>Taxes!O59/1000</f>
        <v>1716835.8119999999</v>
      </c>
      <c r="P59" s="6">
        <f>Taxes!P59/1000</f>
        <v>1738835.0379999999</v>
      </c>
      <c r="Q59" s="6">
        <f>Taxes!Q59/1000</f>
        <v>1744739.7279999999</v>
      </c>
      <c r="R59" s="6">
        <f>Taxes!R59/1000</f>
        <v>1693169.503</v>
      </c>
      <c r="S59" s="6">
        <f>Taxes!S59/1000</f>
        <v>1909387.1850000001</v>
      </c>
      <c r="T59" s="6">
        <f>Taxes!T59/1000</f>
        <v>1770164.0549999999</v>
      </c>
      <c r="U59" s="6">
        <f>Taxes!U59/1000</f>
        <v>1594929.1869999999</v>
      </c>
      <c r="V59" s="6">
        <f>Taxes!V59/1000</f>
        <v>1363769.2520000001</v>
      </c>
      <c r="W59" s="6">
        <f>Taxes!W59/1000</f>
        <v>1226506.277</v>
      </c>
      <c r="X59" s="6">
        <f>Taxes!X59/1000</f>
        <v>1127538.831</v>
      </c>
      <c r="Y59" s="6">
        <f>Taxes!Y59/1000</f>
        <v>1053010.2279999999</v>
      </c>
      <c r="Z59" s="6">
        <f>Taxes!Z59/1000</f>
        <v>1004988.772</v>
      </c>
      <c r="AA59" s="6">
        <f>Taxes!AA59/1000</f>
        <v>928836.63899999997</v>
      </c>
      <c r="AB59" s="6">
        <f>Taxes!AB59/1000</f>
        <v>887206.13500000001</v>
      </c>
      <c r="AC59" s="6">
        <f>Taxes!AC59/1000</f>
        <v>856942.81799999997</v>
      </c>
      <c r="AD59" s="6">
        <f>Taxes!AD59/1000</f>
        <v>882001.26599999995</v>
      </c>
      <c r="AE59" s="6">
        <f>Taxes!AE59/1000</f>
        <v>867300.61800000002</v>
      </c>
      <c r="AF59" s="6">
        <f>Taxes!AF59/1000</f>
        <v>743530.92</v>
      </c>
      <c r="AG59" s="6">
        <f>Taxes!AG59/1000</f>
        <v>667212.31099999999</v>
      </c>
      <c r="AH59" s="6">
        <f>Taxes!AH59/1000</f>
        <v>611234.603</v>
      </c>
      <c r="AI59" s="6">
        <f>Taxes!AI59/1000</f>
        <v>512205.80800000002</v>
      </c>
      <c r="AJ59" s="6">
        <f>Taxes!AJ59/1000</f>
        <v>452920.31699999998</v>
      </c>
      <c r="AK59" s="6">
        <f>Taxes!AK59/1000</f>
        <v>430753.549</v>
      </c>
      <c r="AL59" s="6">
        <f>Taxes!AL59/1000</f>
        <v>440393.72600000002</v>
      </c>
      <c r="AM59" s="6">
        <f>Taxes!AM59/1000</f>
        <v>396852.45600000001</v>
      </c>
      <c r="AN59" s="6">
        <f>Taxes!AN59/1000</f>
        <v>418015.46299999999</v>
      </c>
      <c r="AO59" s="6">
        <f>Taxes!AO59/1000</f>
        <v>375678.88699999999</v>
      </c>
      <c r="AP59" s="6">
        <f>Taxes!AP59/1000</f>
        <v>338115.10200000001</v>
      </c>
      <c r="AQ59" s="6">
        <f>Taxes!AQ59/1000</f>
        <v>319357.04499999998</v>
      </c>
      <c r="AR59" s="6">
        <f>Taxes!AR59/1000</f>
        <v>400170.924</v>
      </c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</row>
    <row r="60" spans="1:168" s="3" customFormat="1" ht="12" x14ac:dyDescent="0.2">
      <c r="A60" s="3" t="s">
        <v>19</v>
      </c>
      <c r="B60" s="6">
        <f>Taxes!B60/1000</f>
        <v>0</v>
      </c>
      <c r="C60" s="6">
        <f>Taxes!C60/1000</f>
        <v>0</v>
      </c>
      <c r="D60" s="6">
        <f>Taxes!D60/1000</f>
        <v>0</v>
      </c>
      <c r="E60" s="6">
        <f>Taxes!E60/1000</f>
        <v>0</v>
      </c>
      <c r="F60" s="6">
        <f>Taxes!F60/1000</f>
        <v>0</v>
      </c>
      <c r="G60" s="6">
        <f>Taxes!G60/1000</f>
        <v>0</v>
      </c>
      <c r="H60" s="6">
        <f>Taxes!H60/1000</f>
        <v>0</v>
      </c>
      <c r="I60" s="6">
        <f>Taxes!I60/1000</f>
        <v>0</v>
      </c>
      <c r="J60" s="6">
        <f>Taxes!J60/1000</f>
        <v>0</v>
      </c>
      <c r="K60" s="6">
        <f>Taxes!K60/1000</f>
        <v>0</v>
      </c>
      <c r="L60" s="6">
        <f>Taxes!L60/1000</f>
        <v>0</v>
      </c>
      <c r="M60" s="6">
        <f>Taxes!M60/1000</f>
        <v>0</v>
      </c>
      <c r="N60" s="6">
        <f>Taxes!N60/1000</f>
        <v>0</v>
      </c>
      <c r="O60" s="6">
        <f>Taxes!O60/1000</f>
        <v>46.776000000000003</v>
      </c>
      <c r="P60" s="6">
        <f>Taxes!P60/1000</f>
        <v>0</v>
      </c>
      <c r="Q60" s="6">
        <f>Taxes!Q60/1000</f>
        <v>9.9770000000000003</v>
      </c>
      <c r="R60" s="6">
        <f>Taxes!R60/1000</f>
        <v>307.56799999999998</v>
      </c>
      <c r="S60" s="8">
        <f>Taxes!S60/1000</f>
        <v>482.34199999999998</v>
      </c>
      <c r="T60" s="8">
        <f>Taxes!T60/1000</f>
        <v>671.12</v>
      </c>
      <c r="U60" s="8">
        <f>Taxes!U60/1000</f>
        <v>1044.461</v>
      </c>
      <c r="V60" s="8">
        <f>Taxes!V60/1000</f>
        <v>472.92500000000001</v>
      </c>
      <c r="W60" s="8">
        <f>Taxes!W60/1000</f>
        <v>334.29599999999999</v>
      </c>
      <c r="X60" s="8">
        <f>Taxes!X60/1000</f>
        <v>696.21199999999999</v>
      </c>
      <c r="Y60" s="8">
        <f>Taxes!Y60/1000</f>
        <v>574.38199999999995</v>
      </c>
      <c r="Z60" s="8">
        <f>Taxes!Z60/1000</f>
        <v>826.86099999999999</v>
      </c>
      <c r="AA60" s="8">
        <f>Taxes!AA60/1000</f>
        <v>0</v>
      </c>
      <c r="AB60" s="8">
        <f>Taxes!AB60/1000</f>
        <v>0</v>
      </c>
      <c r="AC60" s="8">
        <f>Taxes!AC60/1000</f>
        <v>0</v>
      </c>
      <c r="AD60" s="8">
        <f>Taxes!AD60/1000</f>
        <v>0</v>
      </c>
      <c r="AE60" s="8">
        <f>Taxes!AE60/1000</f>
        <v>0</v>
      </c>
      <c r="AF60" s="8">
        <f>Taxes!AF60/1000</f>
        <v>0</v>
      </c>
      <c r="AG60" s="8">
        <f>Taxes!AG60/1000</f>
        <v>0</v>
      </c>
      <c r="AH60" s="8">
        <f>Taxes!AH60/1000</f>
        <v>0</v>
      </c>
      <c r="AI60" s="8">
        <f>Taxes!AI60/1000</f>
        <v>0</v>
      </c>
      <c r="AJ60" s="8">
        <f>Taxes!AJ60/1000</f>
        <v>0</v>
      </c>
      <c r="AK60" s="8">
        <f>Taxes!AK60/1000</f>
        <v>0</v>
      </c>
      <c r="AL60" s="8">
        <f>Taxes!AL60/1000</f>
        <v>0</v>
      </c>
      <c r="AM60" s="8">
        <f>Taxes!AM60/1000</f>
        <v>0</v>
      </c>
      <c r="AN60" s="8">
        <f>Taxes!AN60/1000</f>
        <v>0</v>
      </c>
      <c r="AO60" s="8">
        <f>Taxes!AO60/1000</f>
        <v>0</v>
      </c>
      <c r="AP60" s="8">
        <f>Taxes!AP60/1000</f>
        <v>0</v>
      </c>
      <c r="AQ60" s="8">
        <f>Taxes!AQ60/1000</f>
        <v>0</v>
      </c>
      <c r="AR60" s="8">
        <f>Taxes!AR60/1000</f>
        <v>0</v>
      </c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</row>
    <row r="61" spans="1:168" s="3" customFormat="1" ht="12" x14ac:dyDescent="0.2">
      <c r="A61" s="3" t="s">
        <v>21</v>
      </c>
      <c r="B61" s="6">
        <f>Taxes!B61/1000</f>
        <v>111358.845</v>
      </c>
      <c r="C61" s="6">
        <f>Taxes!C61/1000</f>
        <v>31164.309000000001</v>
      </c>
      <c r="D61" s="6">
        <f>Taxes!D61/1000</f>
        <v>0</v>
      </c>
      <c r="E61" s="6">
        <f>Taxes!E61/1000</f>
        <v>0</v>
      </c>
      <c r="F61" s="6">
        <f>Taxes!F61/1000</f>
        <v>0</v>
      </c>
      <c r="G61" s="6">
        <f>Taxes!G61/1000</f>
        <v>-1630.027</v>
      </c>
      <c r="H61" s="6">
        <f>Taxes!H61/1000</f>
        <v>443.6</v>
      </c>
      <c r="I61" s="6">
        <f>Taxes!I61/1000</f>
        <v>1892.0550000000001</v>
      </c>
      <c r="J61" s="6">
        <f>Taxes!J61/1000</f>
        <v>-1940.8579999999999</v>
      </c>
      <c r="K61" s="6">
        <f>Taxes!K61/1000</f>
        <v>2305.5740000000001</v>
      </c>
      <c r="L61" s="6">
        <f>Taxes!L61/1000</f>
        <v>0</v>
      </c>
      <c r="M61" s="6">
        <f>Taxes!M61/1000</f>
        <v>32835.656000000003</v>
      </c>
      <c r="N61" s="6">
        <f>Taxes!N61/1000</f>
        <v>13814.735000000001</v>
      </c>
      <c r="O61" s="6">
        <f>Taxes!O61/1000</f>
        <v>0</v>
      </c>
      <c r="P61" s="6">
        <f>Taxes!P61/1000</f>
        <v>0</v>
      </c>
      <c r="Q61" s="6">
        <f>Taxes!Q61/1000</f>
        <v>0</v>
      </c>
      <c r="R61" s="6">
        <f>Taxes!R61/1000</f>
        <v>0</v>
      </c>
      <c r="S61" s="6">
        <f>Taxes!S61/1000</f>
        <v>0</v>
      </c>
      <c r="T61" s="6">
        <f>Taxes!T61/1000</f>
        <v>0</v>
      </c>
      <c r="U61" s="6">
        <f>Taxes!U61/1000</f>
        <v>0</v>
      </c>
      <c r="V61" s="6">
        <f>Taxes!V61/1000</f>
        <v>0</v>
      </c>
      <c r="W61" s="6">
        <f>Taxes!W61/1000</f>
        <v>0</v>
      </c>
      <c r="X61" s="6">
        <f>Taxes!X61/1000</f>
        <v>0</v>
      </c>
      <c r="Y61" s="6">
        <f>Taxes!Y61/1000</f>
        <v>0</v>
      </c>
      <c r="Z61" s="6">
        <f>Taxes!Z61/1000</f>
        <v>0</v>
      </c>
      <c r="AA61" s="6">
        <f>Taxes!AA61/1000</f>
        <v>0</v>
      </c>
      <c r="AB61" s="6">
        <f>Taxes!AB61/1000</f>
        <v>0</v>
      </c>
      <c r="AC61" s="6">
        <f>Taxes!AC61/1000</f>
        <v>0</v>
      </c>
      <c r="AD61" s="6">
        <f>Taxes!AD61/1000</f>
        <v>0</v>
      </c>
      <c r="AE61" s="6">
        <f>Taxes!AE61/1000</f>
        <v>0</v>
      </c>
      <c r="AF61" s="6">
        <f>Taxes!AF61/1000</f>
        <v>0</v>
      </c>
      <c r="AG61" s="6">
        <f>Taxes!AG61/1000</f>
        <v>0</v>
      </c>
      <c r="AH61" s="6">
        <f>Taxes!AH61/1000</f>
        <v>0</v>
      </c>
      <c r="AI61" s="6">
        <f>Taxes!AI61/1000</f>
        <v>0</v>
      </c>
      <c r="AJ61" s="6">
        <f>Taxes!AJ61/1000</f>
        <v>0</v>
      </c>
      <c r="AK61" s="6">
        <f>Taxes!AK61/1000</f>
        <v>0</v>
      </c>
      <c r="AL61" s="6">
        <f>Taxes!AL61/1000</f>
        <v>0</v>
      </c>
      <c r="AM61" s="6">
        <f>Taxes!AM61/1000</f>
        <v>0</v>
      </c>
      <c r="AN61" s="6">
        <f>Taxes!AN61/1000</f>
        <v>0</v>
      </c>
      <c r="AO61" s="6">
        <f>Taxes!AO61/1000</f>
        <v>0</v>
      </c>
      <c r="AP61" s="6">
        <f>Taxes!AP61/1000</f>
        <v>0</v>
      </c>
      <c r="AQ61" s="6">
        <f>Taxes!AQ61/1000</f>
        <v>0</v>
      </c>
      <c r="AR61" s="6">
        <f>Taxes!AR61/1000</f>
        <v>0</v>
      </c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</row>
    <row r="62" spans="1:168" s="3" customFormat="1" ht="12" x14ac:dyDescent="0.2">
      <c r="A62" s="3" t="s">
        <v>22</v>
      </c>
      <c r="B62" s="6">
        <f>Taxes!B62/1000</f>
        <v>2492456.9849999999</v>
      </c>
      <c r="C62" s="6">
        <f>Taxes!C62/1000</f>
        <v>3306073.5520000001</v>
      </c>
      <c r="D62" s="6">
        <f>Taxes!D62/1000</f>
        <v>3012759.9640000002</v>
      </c>
      <c r="E62" s="6">
        <f>Taxes!E62/1000</f>
        <v>3619906.1430000002</v>
      </c>
      <c r="F62" s="6">
        <f>Taxes!F62/1000</f>
        <v>3437320.8709999998</v>
      </c>
      <c r="G62" s="6">
        <f>Taxes!G62/1000</f>
        <v>3531602.2510000002</v>
      </c>
      <c r="H62" s="6">
        <f>Taxes!H62/1000</f>
        <v>3296021.4</v>
      </c>
      <c r="I62" s="6">
        <f>Taxes!I62/1000</f>
        <v>3140540.2390000001</v>
      </c>
      <c r="J62" s="6">
        <f>Taxes!J62/1000</f>
        <v>3274678.3330000001</v>
      </c>
      <c r="K62" s="6">
        <f>Taxes!K62/1000</f>
        <v>3392701.824</v>
      </c>
      <c r="L62" s="6">
        <f>Taxes!L62/1000</f>
        <v>3362563.9959999998</v>
      </c>
      <c r="M62" s="6">
        <f>Taxes!M62/1000</f>
        <v>3290895.2540000002</v>
      </c>
      <c r="N62" s="6">
        <f>Taxes!N62/1000</f>
        <v>3164126.773</v>
      </c>
      <c r="O62" s="6">
        <f>Taxes!O62/1000</f>
        <v>2841140.2680000002</v>
      </c>
      <c r="P62" s="6">
        <f>Taxes!P62/1000</f>
        <v>2728380.71</v>
      </c>
      <c r="Q62" s="6">
        <f>Taxes!Q62/1000</f>
        <v>2522282.6910000001</v>
      </c>
      <c r="R62" s="6">
        <f>Taxes!R62/1000</f>
        <v>2284066.39</v>
      </c>
      <c r="S62" s="8">
        <f>Taxes!S62/1000</f>
        <v>2483704.4580000001</v>
      </c>
      <c r="T62" s="8">
        <f>Taxes!T62/1000</f>
        <v>2535087.051</v>
      </c>
      <c r="U62" s="8">
        <f>Taxes!U62/1000</f>
        <v>2758040.7990000001</v>
      </c>
      <c r="V62" s="8">
        <f>Taxes!V62/1000</f>
        <v>2699479.8930000002</v>
      </c>
      <c r="W62" s="8">
        <f>Taxes!W62/1000</f>
        <v>2460141.1970000002</v>
      </c>
      <c r="X62" s="8">
        <f>Taxes!X62/1000</f>
        <v>2492020.943</v>
      </c>
      <c r="Y62" s="8">
        <f>Taxes!Y62/1000</f>
        <v>2352595.534</v>
      </c>
      <c r="Z62" s="8">
        <f>Taxes!Z62/1000</f>
        <v>2454896.2050000001</v>
      </c>
      <c r="AA62" s="8">
        <f>Taxes!AA62/1000</f>
        <v>2424057.9610000001</v>
      </c>
      <c r="AB62" s="8">
        <f>Taxes!AB62/1000</f>
        <v>2421285.8709999998</v>
      </c>
      <c r="AC62" s="8">
        <f>Taxes!AC62/1000</f>
        <v>2514485.6690000002</v>
      </c>
      <c r="AD62" s="8">
        <f>Taxes!AD62/1000</f>
        <v>2512600.1880000001</v>
      </c>
      <c r="AE62" s="8">
        <f>Taxes!AE62/1000</f>
        <v>2322818.048</v>
      </c>
      <c r="AF62" s="8">
        <f>Taxes!AF62/1000</f>
        <v>2279691.787</v>
      </c>
      <c r="AG62" s="8">
        <f>Taxes!AG62/1000</f>
        <v>2061340.817</v>
      </c>
      <c r="AH62" s="8">
        <f>Taxes!AH62/1000</f>
        <v>1853807.4029999999</v>
      </c>
      <c r="AI62" s="8">
        <f>Taxes!AI62/1000</f>
        <v>1734061.6680000001</v>
      </c>
      <c r="AJ62" s="8">
        <f>Taxes!AJ62/1000</f>
        <v>1662940.473</v>
      </c>
      <c r="AK62" s="15">
        <f>Taxes!AK62/1000</f>
        <v>1658957.372</v>
      </c>
      <c r="AL62" s="15">
        <f>Taxes!AL62/1000</f>
        <v>1798394.7120000001</v>
      </c>
      <c r="AM62" s="15">
        <f>Taxes!AM62/1000</f>
        <v>1673691.9269999999</v>
      </c>
      <c r="AN62" s="8">
        <f>Taxes!AN62/1000</f>
        <v>1618600.041</v>
      </c>
      <c r="AO62" s="8">
        <f>Taxes!AO62/1000</f>
        <v>1451448.4620000001</v>
      </c>
      <c r="AP62" s="8">
        <f>Taxes!AP62/1000</f>
        <v>1574372.719</v>
      </c>
      <c r="AQ62" s="8">
        <f>Taxes!AQ62/1000</f>
        <v>1517184.6710000001</v>
      </c>
      <c r="AR62" s="8">
        <f>Taxes!AR62/1000</f>
        <v>1517123.345</v>
      </c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</row>
    <row r="63" spans="1:168" s="3" customFormat="1" ht="12" x14ac:dyDescent="0.2">
      <c r="A63" s="3" t="s">
        <v>23</v>
      </c>
      <c r="B63" s="6">
        <f>Taxes!B63/1000</f>
        <v>6394.0110000000004</v>
      </c>
      <c r="C63" s="6">
        <f>Taxes!C63/1000</f>
        <v>4155.2640000000001</v>
      </c>
      <c r="D63" s="6">
        <f>Taxes!D63/1000</f>
        <v>35582.120999999999</v>
      </c>
      <c r="E63" s="6">
        <f>Taxes!E63/1000</f>
        <v>3650.915</v>
      </c>
      <c r="F63" s="6">
        <f>Taxes!F63/1000</f>
        <v>4782.68</v>
      </c>
      <c r="G63" s="6">
        <f>Taxes!G63/1000</f>
        <v>1335.182</v>
      </c>
      <c r="H63" s="6">
        <f>Taxes!H63/1000</f>
        <v>1553.81</v>
      </c>
      <c r="I63" s="6">
        <f>Taxes!I63/1000</f>
        <v>6502.308</v>
      </c>
      <c r="J63" s="6">
        <f>Taxes!J63/1000</f>
        <v>28266.79</v>
      </c>
      <c r="K63" s="6">
        <f>Taxes!K63/1000</f>
        <v>694502.12300000002</v>
      </c>
      <c r="L63" s="6">
        <f>Taxes!L63/1000</f>
        <v>26945.512999999999</v>
      </c>
      <c r="M63" s="6">
        <f>Taxes!M63/1000</f>
        <v>7833.2740000000003</v>
      </c>
      <c r="N63" s="6">
        <f>Taxes!N63/1000</f>
        <v>7010.1719999999996</v>
      </c>
      <c r="O63" s="6">
        <f>Taxes!O63/1000</f>
        <v>5936.424</v>
      </c>
      <c r="P63" s="6">
        <f>Taxes!P63/1000</f>
        <v>9346.41</v>
      </c>
      <c r="Q63" s="6">
        <f>Taxes!Q63/1000</f>
        <v>5467.9179999999997</v>
      </c>
      <c r="R63" s="6">
        <f>Taxes!R63/1000</f>
        <v>53.051000000000002</v>
      </c>
      <c r="S63" s="15">
        <f>Taxes!S63/1000</f>
        <v>107.675</v>
      </c>
      <c r="T63" s="8">
        <f>Taxes!T63/1000</f>
        <v>201.34399999999999</v>
      </c>
      <c r="U63" s="8">
        <f>Taxes!U63/1000</f>
        <v>25381.187000000002</v>
      </c>
      <c r="V63" s="8">
        <f>Taxes!V63/1000</f>
        <v>82432.570999999996</v>
      </c>
      <c r="W63" s="8">
        <f>Taxes!W63/1000</f>
        <v>107.702</v>
      </c>
      <c r="X63" s="8">
        <f>Taxes!X63/1000</f>
        <v>182.71100000000001</v>
      </c>
      <c r="Y63" s="8">
        <f>Taxes!Y63/1000</f>
        <v>0</v>
      </c>
      <c r="Z63" s="8">
        <f>Taxes!Z63/1000</f>
        <v>32.677999999999997</v>
      </c>
      <c r="AA63" s="8">
        <f>Taxes!AA63/1000</f>
        <v>12.773999999999999</v>
      </c>
      <c r="AB63" s="8">
        <f>Taxes!AB63/1000</f>
        <v>13.667</v>
      </c>
      <c r="AC63" s="8">
        <f>Taxes!AC63/1000</f>
        <v>182.89</v>
      </c>
      <c r="AD63" s="8">
        <f>Taxes!AD63/1000</f>
        <v>935.84699999999998</v>
      </c>
      <c r="AE63" s="8">
        <f>Taxes!AE63/1000</f>
        <v>169.143</v>
      </c>
      <c r="AF63" s="8">
        <f>Taxes!AF63/1000</f>
        <v>681.12099999999998</v>
      </c>
      <c r="AG63" s="8">
        <f>Taxes!AG63/1000</f>
        <v>2305.114</v>
      </c>
      <c r="AH63" s="8">
        <f>Taxes!AH63/1000</f>
        <v>587.77</v>
      </c>
      <c r="AI63" s="8">
        <f>Taxes!AI63/1000</f>
        <v>0</v>
      </c>
      <c r="AJ63" s="15">
        <f>Taxes!AJ63/1000</f>
        <v>0</v>
      </c>
      <c r="AK63" s="15">
        <f>Taxes!AK63/1000</f>
        <v>0</v>
      </c>
      <c r="AL63" s="15">
        <f>Taxes!AL63/1000</f>
        <v>168.73099999999999</v>
      </c>
      <c r="AM63" s="15">
        <f>Taxes!AM63/1000</f>
        <v>53.402000000000001</v>
      </c>
      <c r="AN63" s="15">
        <f>Taxes!AN63/1000</f>
        <v>146.38900000000001</v>
      </c>
      <c r="AO63" s="8">
        <f>Taxes!AO63/1000</f>
        <v>997.36</v>
      </c>
      <c r="AP63" s="8">
        <f>Taxes!AP63/1000</f>
        <v>943.077</v>
      </c>
      <c r="AQ63" s="8">
        <f>Taxes!AQ63/1000</f>
        <v>775.30899999999997</v>
      </c>
      <c r="AR63" s="8">
        <f>Taxes!AR63/1000</f>
        <v>4677.8130000000001</v>
      </c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</row>
    <row r="64" spans="1:168" s="3" customFormat="1" ht="12" x14ac:dyDescent="0.2">
      <c r="A64" s="3" t="s">
        <v>24</v>
      </c>
      <c r="B64" s="6">
        <f>Taxes!B64/1000</f>
        <v>124527.501</v>
      </c>
      <c r="C64" s="6">
        <f>Taxes!C64/1000</f>
        <v>77787.209000000003</v>
      </c>
      <c r="D64" s="6">
        <f>Taxes!D64/1000</f>
        <v>104223.37300000001</v>
      </c>
      <c r="E64" s="6">
        <f>Taxes!E64/1000</f>
        <v>74337.221999999994</v>
      </c>
      <c r="F64" s="6">
        <f>Taxes!F64/1000</f>
        <v>100661.329</v>
      </c>
      <c r="G64" s="6">
        <f>Taxes!G64/1000</f>
        <v>56062.936000000002</v>
      </c>
      <c r="H64" s="6">
        <f>Taxes!H64/1000</f>
        <v>61656.680999999997</v>
      </c>
      <c r="I64" s="6">
        <f>Taxes!I64/1000</f>
        <v>86335.744000000006</v>
      </c>
      <c r="J64" s="6">
        <f>Taxes!J64/1000</f>
        <v>86934.028999999995</v>
      </c>
      <c r="K64" s="6">
        <f>Taxes!K64/1000</f>
        <v>133872.13</v>
      </c>
      <c r="L64" s="6">
        <f>Taxes!L64/1000</f>
        <v>87728.039000000004</v>
      </c>
      <c r="M64" s="6">
        <f>Taxes!M64/1000</f>
        <v>102797.69</v>
      </c>
      <c r="N64" s="6">
        <f>Taxes!N64/1000</f>
        <v>89413.373999999996</v>
      </c>
      <c r="O64" s="6">
        <f>Taxes!O64/1000</f>
        <v>75964.167000000001</v>
      </c>
      <c r="P64" s="6">
        <f>Taxes!P64/1000</f>
        <v>44681.165000000001</v>
      </c>
      <c r="Q64" s="6">
        <f>Taxes!Q64/1000</f>
        <v>42360.601000000002</v>
      </c>
      <c r="R64" s="6">
        <f>Taxes!R64/1000</f>
        <v>32190.292000000001</v>
      </c>
      <c r="S64" s="15">
        <f>Taxes!S64/1000</f>
        <v>30816.846000000001</v>
      </c>
      <c r="T64" s="15">
        <f>Taxes!T64/1000</f>
        <v>27126.751</v>
      </c>
      <c r="U64" s="15">
        <f>Taxes!U64/1000</f>
        <v>48711.146000000001</v>
      </c>
      <c r="V64" s="15">
        <f>Taxes!V64/1000</f>
        <v>44582.455999999998</v>
      </c>
      <c r="W64" s="15">
        <f>Taxes!W64/1000</f>
        <v>31866.218000000001</v>
      </c>
      <c r="X64" s="15">
        <f>Taxes!X64/1000</f>
        <v>23224.38</v>
      </c>
      <c r="Y64" s="15">
        <f>Taxes!Y64/1000</f>
        <v>27812.97</v>
      </c>
      <c r="Z64" s="15">
        <f>Taxes!Z64/1000</f>
        <v>22308.028999999999</v>
      </c>
      <c r="AA64" s="15">
        <f>Taxes!AA64/1000</f>
        <v>17242.986000000001</v>
      </c>
      <c r="AB64" s="15">
        <f>Taxes!AB64/1000</f>
        <v>18160.099999999999</v>
      </c>
      <c r="AC64" s="15">
        <f>Taxes!AC64/1000</f>
        <v>17645.572</v>
      </c>
      <c r="AD64" s="15">
        <f>Taxes!AD64/1000</f>
        <v>6415.3609999999999</v>
      </c>
      <c r="AE64" s="15">
        <f>Taxes!AE64/1000</f>
        <v>8046.366</v>
      </c>
      <c r="AF64" s="15">
        <f>Taxes!AF64/1000</f>
        <v>4085.3679999999999</v>
      </c>
      <c r="AG64" s="15">
        <f>Taxes!AG64/1000</f>
        <v>4428.0829999999996</v>
      </c>
      <c r="AH64" s="15">
        <f>Taxes!AH64/1000</f>
        <v>4501.12</v>
      </c>
      <c r="AI64" s="8">
        <f>Taxes!AI64/1000</f>
        <v>4399.5219999999999</v>
      </c>
      <c r="AJ64" s="15">
        <f>Taxes!AJ64/1000</f>
        <v>5146.1559999999999</v>
      </c>
      <c r="AK64" s="15">
        <f>Taxes!AK64/1000</f>
        <v>2949.1309999999999</v>
      </c>
      <c r="AL64" s="15">
        <f>Taxes!AL64/1000</f>
        <v>2929.5239999999999</v>
      </c>
      <c r="AM64" s="15">
        <f>Taxes!AM64/1000</f>
        <v>2579.4409999999998</v>
      </c>
      <c r="AN64" s="15">
        <f>Taxes!AN64/1000</f>
        <v>2399.875</v>
      </c>
      <c r="AO64" s="8">
        <f>Taxes!AO64/1000</f>
        <v>2164.6660000000002</v>
      </c>
      <c r="AP64" s="8">
        <f>Taxes!AP64/1000</f>
        <v>4116.1959999999999</v>
      </c>
      <c r="AQ64" s="8">
        <f>Taxes!AQ64/1000</f>
        <v>10323.522999999999</v>
      </c>
      <c r="AR64" s="8">
        <f>Taxes!AR64/1000</f>
        <v>-562.09500000000003</v>
      </c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</row>
    <row r="65" spans="1:168" s="3" customFormat="1" ht="12" x14ac:dyDescent="0.2">
      <c r="A65" s="3" t="s">
        <v>25</v>
      </c>
      <c r="B65" s="6">
        <f>Taxes!B65/1000</f>
        <v>514.59699999999998</v>
      </c>
      <c r="C65" s="6">
        <f>Taxes!C65/1000</f>
        <v>214.655</v>
      </c>
      <c r="D65" s="6">
        <f>Taxes!D65/1000</f>
        <v>-5114.2629999999999</v>
      </c>
      <c r="E65" s="6">
        <f>Taxes!E65/1000</f>
        <v>424.39600000000002</v>
      </c>
      <c r="F65" s="6">
        <f>Taxes!F65/1000</f>
        <v>928.28</v>
      </c>
      <c r="G65" s="6">
        <f>Taxes!G65/1000</f>
        <v>-5831.9219999999996</v>
      </c>
      <c r="H65" s="6">
        <f>Taxes!H65/1000</f>
        <v>-6992.558</v>
      </c>
      <c r="I65" s="6">
        <f>Taxes!I65/1000</f>
        <v>1342.088</v>
      </c>
      <c r="J65" s="6">
        <f>Taxes!J65/1000</f>
        <v>10277.692999999999</v>
      </c>
      <c r="K65" s="6">
        <f>Taxes!K65/1000</f>
        <v>63030.877</v>
      </c>
      <c r="L65" s="6">
        <f>Taxes!L65/1000</f>
        <v>13045.682000000001</v>
      </c>
      <c r="M65" s="6">
        <f>Taxes!M65/1000</f>
        <v>1441.779</v>
      </c>
      <c r="N65" s="6">
        <f>Taxes!N65/1000</f>
        <v>696.93200000000002</v>
      </c>
      <c r="O65" s="6">
        <f>Taxes!O65/1000</f>
        <v>921.14800000000002</v>
      </c>
      <c r="P65" s="6">
        <f>Taxes!P65/1000</f>
        <v>1142.9970000000001</v>
      </c>
      <c r="Q65" s="6">
        <f>Taxes!Q65/1000</f>
        <v>1062.318</v>
      </c>
      <c r="R65" s="6">
        <f>Taxes!R65/1000</f>
        <v>1137.1130000000001</v>
      </c>
      <c r="S65" s="15">
        <f>Taxes!S65/1000</f>
        <v>1010.703</v>
      </c>
      <c r="T65" s="15">
        <f>Taxes!T65/1000</f>
        <v>1102.5429999999999</v>
      </c>
      <c r="U65" s="15">
        <f>Taxes!U65/1000</f>
        <v>818.81100000000004</v>
      </c>
      <c r="V65" s="15">
        <f>Taxes!V65/1000</f>
        <v>1888.7380000000001</v>
      </c>
      <c r="W65" s="15">
        <f>Taxes!W65/1000</f>
        <v>112.965</v>
      </c>
      <c r="X65" s="15">
        <f>Taxes!X65/1000</f>
        <v>332.54700000000003</v>
      </c>
      <c r="Y65" s="15">
        <f>Taxes!Y65/1000</f>
        <v>119.876</v>
      </c>
      <c r="Z65" s="15">
        <f>Taxes!Z65/1000</f>
        <v>178.393</v>
      </c>
      <c r="AA65" s="15">
        <f>Taxes!AA65/1000</f>
        <v>191.452</v>
      </c>
      <c r="AB65" s="15">
        <f>Taxes!AB65/1000</f>
        <v>77.896000000000001</v>
      </c>
      <c r="AC65" s="15">
        <f>Taxes!AC65/1000</f>
        <v>345.98200000000003</v>
      </c>
      <c r="AD65" s="15">
        <f>Taxes!AD65/1000</f>
        <v>5.9820000000000002</v>
      </c>
      <c r="AE65" s="15">
        <f>Taxes!AE65/1000</f>
        <v>1.8089999999999999</v>
      </c>
      <c r="AF65" s="15">
        <f>Taxes!AF65/1000</f>
        <v>0</v>
      </c>
      <c r="AG65" s="15">
        <f>Taxes!AG65/1000</f>
        <v>6.3639999999999999</v>
      </c>
      <c r="AH65" s="15">
        <f>Taxes!AH65/1000</f>
        <v>17</v>
      </c>
      <c r="AI65" s="8">
        <f>Taxes!AI65/1000</f>
        <v>93.631</v>
      </c>
      <c r="AJ65" s="15">
        <f>Taxes!AJ65/1000</f>
        <v>127.435</v>
      </c>
      <c r="AK65" s="15">
        <f>Taxes!AK65/1000</f>
        <v>80.236999999999995</v>
      </c>
      <c r="AL65" s="15">
        <f>Taxes!AL65/1000</f>
        <v>146.75200000000001</v>
      </c>
      <c r="AM65" s="15">
        <f>Taxes!AM65/1000</f>
        <v>322.47500000000002</v>
      </c>
      <c r="AN65" s="15">
        <f>Taxes!AN65/1000</f>
        <v>732.50800000000004</v>
      </c>
      <c r="AO65" s="8">
        <f>Taxes!AO65/1000</f>
        <v>298.65300000000002</v>
      </c>
      <c r="AP65" s="8">
        <f>Taxes!AP65/1000</f>
        <v>373.60500000000002</v>
      </c>
      <c r="AQ65" s="8">
        <f>Taxes!AQ65/1000</f>
        <v>623.19299999999998</v>
      </c>
      <c r="AR65" s="8">
        <f>Taxes!AR65/1000</f>
        <v>371.815</v>
      </c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</row>
    <row r="66" spans="1:168" s="3" customFormat="1" ht="12" x14ac:dyDescent="0.2">
      <c r="A66" s="3" t="s">
        <v>26</v>
      </c>
      <c r="B66" s="6">
        <f>Taxes!B66/1000</f>
        <v>629799.60900000005</v>
      </c>
      <c r="C66" s="6">
        <f>Taxes!C66/1000</f>
        <v>598892.21600000001</v>
      </c>
      <c r="D66" s="6">
        <f>Taxes!D66/1000</f>
        <v>565659.679</v>
      </c>
      <c r="E66" s="6">
        <f>Taxes!E66/1000</f>
        <v>543204.09499999997</v>
      </c>
      <c r="F66" s="6">
        <f>Taxes!F66/1000</f>
        <v>523392.97</v>
      </c>
      <c r="G66" s="6">
        <f>Taxes!G66/1000</f>
        <v>521755.03899999999</v>
      </c>
      <c r="H66" s="6">
        <f>Taxes!H66/1000</f>
        <v>501775.19699999999</v>
      </c>
      <c r="I66" s="6">
        <f>Taxes!I66/1000</f>
        <v>478272.57799999998</v>
      </c>
      <c r="J66" s="6">
        <f>Taxes!J66/1000</f>
        <v>472449.65399999998</v>
      </c>
      <c r="K66" s="6">
        <f>Taxes!K66/1000</f>
        <v>506462.59600000002</v>
      </c>
      <c r="L66" s="6">
        <f>Taxes!L66/1000</f>
        <v>522728.23200000002</v>
      </c>
      <c r="M66" s="6">
        <f>Taxes!M66/1000</f>
        <v>483787.18900000001</v>
      </c>
      <c r="N66" s="6">
        <f>Taxes!N66/1000</f>
        <v>492309.75599999999</v>
      </c>
      <c r="O66" s="6">
        <f>Taxes!O66/1000</f>
        <v>435566.06599999999</v>
      </c>
      <c r="P66" s="6">
        <f>Taxes!P66/1000</f>
        <v>342584.21899999998</v>
      </c>
      <c r="Q66" s="6">
        <f>Taxes!Q66/1000</f>
        <v>331523.18099999998</v>
      </c>
      <c r="R66" s="6">
        <f>Taxes!R66/1000</f>
        <v>323701.663</v>
      </c>
      <c r="S66" s="15">
        <f>Taxes!S66/1000</f>
        <v>268162.14600000001</v>
      </c>
      <c r="T66" s="15">
        <f>Taxes!T66/1000</f>
        <v>218463.715</v>
      </c>
      <c r="U66" s="15">
        <f>Taxes!U66/1000</f>
        <v>182737.514</v>
      </c>
      <c r="V66" s="15">
        <f>Taxes!V66/1000</f>
        <v>171249.58</v>
      </c>
      <c r="W66" s="15">
        <f>Taxes!W66/1000</f>
        <v>148718.84599999999</v>
      </c>
      <c r="X66" s="15">
        <f>Taxes!X66/1000</f>
        <v>136763.04999999999</v>
      </c>
      <c r="Y66" s="15">
        <f>Taxes!Y66/1000</f>
        <v>157496.842</v>
      </c>
      <c r="Z66" s="15">
        <f>Taxes!Z66/1000</f>
        <v>159582.88399999999</v>
      </c>
      <c r="AA66" s="15">
        <f>Taxes!AA66/1000</f>
        <v>154040.476</v>
      </c>
      <c r="AB66" s="15">
        <f>Taxes!AB66/1000</f>
        <v>139994.28899999999</v>
      </c>
      <c r="AC66" s="15">
        <f>Taxes!AC66/1000</f>
        <v>125266.185</v>
      </c>
      <c r="AD66" s="15">
        <f>Taxes!AD66/1000</f>
        <v>112214.11199999999</v>
      </c>
      <c r="AE66" s="15">
        <f>Taxes!AE66/1000</f>
        <v>82331.39</v>
      </c>
      <c r="AF66" s="15">
        <f>Taxes!AF66/1000</f>
        <v>81405.759999999995</v>
      </c>
      <c r="AG66" s="15">
        <f>Taxes!AG66/1000</f>
        <v>70899.831999999995</v>
      </c>
      <c r="AH66" s="15">
        <f>Taxes!AH66/1000</f>
        <v>80882.111000000004</v>
      </c>
      <c r="AI66" s="8">
        <f>Taxes!AI66/1000</f>
        <v>71981.381999999998</v>
      </c>
      <c r="AJ66" s="15">
        <f>Taxes!AJ66/1000</f>
        <v>61736.048999999999</v>
      </c>
      <c r="AK66" s="15">
        <f>Taxes!AK66/1000</f>
        <v>41952.625999999997</v>
      </c>
      <c r="AL66" s="15">
        <f>Taxes!AL66/1000</f>
        <v>31229.913</v>
      </c>
      <c r="AM66" s="15">
        <f>Taxes!AM66/1000</f>
        <v>24868.416000000001</v>
      </c>
      <c r="AN66" s="15">
        <f>Taxes!AN66/1000</f>
        <v>18630.821</v>
      </c>
      <c r="AO66" s="8">
        <f>Taxes!AO66/1000</f>
        <v>16132.308000000001</v>
      </c>
      <c r="AP66" s="8">
        <f>Taxes!AP66/1000</f>
        <v>14399.46</v>
      </c>
      <c r="AQ66" s="8">
        <f>Taxes!AQ66/1000</f>
        <v>13942.543</v>
      </c>
      <c r="AR66" s="8">
        <f>Taxes!AR66/1000</f>
        <v>16435.378000000001</v>
      </c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</row>
    <row r="67" spans="1:168" s="3" customFormat="1" ht="12" x14ac:dyDescent="0.2">
      <c r="A67" s="3" t="s">
        <v>28</v>
      </c>
      <c r="B67" s="6">
        <f>Taxes!B67/1000</f>
        <v>23.774000000000001</v>
      </c>
      <c r="C67" s="6">
        <f>Taxes!C67/1000</f>
        <v>0</v>
      </c>
      <c r="D67" s="6">
        <f>Taxes!D67/1000</f>
        <v>0</v>
      </c>
      <c r="E67" s="6">
        <f>Taxes!E67/1000</f>
        <v>0</v>
      </c>
      <c r="F67" s="6">
        <f>Taxes!F67/1000</f>
        <v>0</v>
      </c>
      <c r="G67" s="6">
        <f>Taxes!G67/1000</f>
        <v>0</v>
      </c>
      <c r="H67" s="6">
        <f>Taxes!H67/1000</f>
        <v>0</v>
      </c>
      <c r="I67" s="6">
        <f>Taxes!I67/1000</f>
        <v>0</v>
      </c>
      <c r="J67" s="6">
        <f>Taxes!J67/1000</f>
        <v>0</v>
      </c>
      <c r="K67" s="6">
        <f>Taxes!K67/1000</f>
        <v>156</v>
      </c>
      <c r="L67" s="6">
        <f>Taxes!L67/1000</f>
        <v>0</v>
      </c>
      <c r="M67" s="6">
        <f>Taxes!M67/1000</f>
        <v>0</v>
      </c>
      <c r="N67" s="6">
        <f>Taxes!N67/1000</f>
        <v>0</v>
      </c>
      <c r="O67" s="6">
        <f>Taxes!O67/1000</f>
        <v>0</v>
      </c>
      <c r="P67" s="6">
        <f>Taxes!P67/1000</f>
        <v>0</v>
      </c>
      <c r="Q67" s="6">
        <f>Taxes!Q67/1000</f>
        <v>0</v>
      </c>
      <c r="R67" s="6">
        <f>Taxes!R67/1000</f>
        <v>0</v>
      </c>
      <c r="S67" s="6">
        <f>Taxes!S67/1000</f>
        <v>0</v>
      </c>
      <c r="T67" s="6">
        <f>Taxes!T67/1000</f>
        <v>0</v>
      </c>
      <c r="U67" s="6">
        <f>Taxes!U67/1000</f>
        <v>0</v>
      </c>
      <c r="V67" s="6">
        <f>Taxes!V67/1000</f>
        <v>0</v>
      </c>
      <c r="W67" s="6">
        <f>Taxes!W67/1000</f>
        <v>0</v>
      </c>
      <c r="X67" s="6">
        <f>Taxes!X67/1000</f>
        <v>0</v>
      </c>
      <c r="Y67" s="6">
        <f>Taxes!Y67/1000</f>
        <v>0</v>
      </c>
      <c r="Z67" s="6">
        <f>Taxes!Z67/1000</f>
        <v>0</v>
      </c>
      <c r="AA67" s="6">
        <f>Taxes!AA67/1000</f>
        <v>0</v>
      </c>
      <c r="AB67" s="6">
        <f>Taxes!AB67/1000</f>
        <v>0</v>
      </c>
      <c r="AC67" s="6">
        <f>Taxes!AC67/1000</f>
        <v>0</v>
      </c>
      <c r="AD67" s="6">
        <f>Taxes!AD67/1000</f>
        <v>0</v>
      </c>
      <c r="AE67" s="6">
        <f>Taxes!AE67/1000</f>
        <v>0</v>
      </c>
      <c r="AF67" s="6">
        <f>Taxes!AF67/1000</f>
        <v>0</v>
      </c>
      <c r="AG67" s="6">
        <f>Taxes!AG67/1000</f>
        <v>0</v>
      </c>
      <c r="AH67" s="6">
        <f>Taxes!AH67/1000</f>
        <v>0</v>
      </c>
      <c r="AI67" s="6">
        <f>Taxes!AI67/1000</f>
        <v>0</v>
      </c>
      <c r="AJ67" s="6">
        <f>Taxes!AJ67/1000</f>
        <v>0</v>
      </c>
      <c r="AK67" s="6">
        <f>Taxes!AK67/1000</f>
        <v>0</v>
      </c>
      <c r="AL67" s="6">
        <f>Taxes!AL67/1000</f>
        <v>0</v>
      </c>
      <c r="AM67" s="6">
        <f>Taxes!AM67/1000</f>
        <v>0</v>
      </c>
      <c r="AN67" s="6">
        <f>Taxes!AN67/1000</f>
        <v>0</v>
      </c>
      <c r="AO67" s="6">
        <f>Taxes!AO67/1000</f>
        <v>0</v>
      </c>
      <c r="AP67" s="6">
        <f>Taxes!AP67/1000</f>
        <v>0</v>
      </c>
      <c r="AQ67" s="6">
        <f>Taxes!AQ67/1000</f>
        <v>0</v>
      </c>
      <c r="AR67" s="6">
        <f>Taxes!AR67/1000</f>
        <v>0</v>
      </c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</row>
    <row r="68" spans="1:168" s="3" customFormat="1" ht="12" x14ac:dyDescent="0.2">
      <c r="A68" s="3" t="s">
        <v>27</v>
      </c>
      <c r="B68" s="7">
        <f>Taxes!B68/1000</f>
        <v>708829.24899999995</v>
      </c>
      <c r="C68" s="7">
        <f>Taxes!C68/1000</f>
        <v>1098429.9040000001</v>
      </c>
      <c r="D68" s="7">
        <f>Taxes!D68/1000</f>
        <v>349840.66399999999</v>
      </c>
      <c r="E68" s="7">
        <f>Taxes!E68/1000</f>
        <v>305850.46899999998</v>
      </c>
      <c r="F68" s="7">
        <f>Taxes!F68/1000</f>
        <v>348441.06300000002</v>
      </c>
      <c r="G68" s="7">
        <f>Taxes!G68/1000</f>
        <v>311031.71000000002</v>
      </c>
      <c r="H68" s="7">
        <f>Taxes!H68/1000</f>
        <v>353139.14899999998</v>
      </c>
      <c r="I68" s="7">
        <f>Taxes!I68/1000</f>
        <v>320211.06900000002</v>
      </c>
      <c r="J68" s="7">
        <f>Taxes!J68/1000</f>
        <v>332298.83399999997</v>
      </c>
      <c r="K68" s="7">
        <f>Taxes!K68/1000</f>
        <v>422471.777</v>
      </c>
      <c r="L68" s="7">
        <f>Taxes!L68/1000</f>
        <v>420757.66899999999</v>
      </c>
      <c r="M68" s="7">
        <f>Taxes!M68/1000</f>
        <v>304614.87099999998</v>
      </c>
      <c r="N68" s="7">
        <f>Taxes!N68/1000</f>
        <v>282589.391</v>
      </c>
      <c r="O68" s="7">
        <f>Taxes!O68/1000</f>
        <v>300259.58500000002</v>
      </c>
      <c r="P68" s="7">
        <f>Taxes!P68/1000</f>
        <v>288418.71500000003</v>
      </c>
      <c r="Q68" s="7">
        <f>Taxes!Q68/1000</f>
        <v>298999.12699999998</v>
      </c>
      <c r="R68" s="7">
        <f>Taxes!R68/1000</f>
        <v>285838.76799999998</v>
      </c>
      <c r="S68" s="7">
        <f>Taxes!S68/1000</f>
        <v>264946.505</v>
      </c>
      <c r="T68" s="7">
        <f>Taxes!T68/1000</f>
        <v>275930.36200000002</v>
      </c>
      <c r="U68" s="7">
        <f>Taxes!U68/1000</f>
        <v>256559.39300000001</v>
      </c>
      <c r="V68" s="7">
        <f>Taxes!V68/1000</f>
        <v>264423.90899999999</v>
      </c>
      <c r="W68" s="7">
        <f>Taxes!W68/1000</f>
        <v>205137.21400000001</v>
      </c>
      <c r="X68" s="7">
        <f>Taxes!X68/1000</f>
        <v>177596.86499999999</v>
      </c>
      <c r="Y68" s="7">
        <f>Taxes!Y68/1000</f>
        <v>212115.67800000001</v>
      </c>
      <c r="Z68" s="7">
        <f>Taxes!Z68/1000</f>
        <v>197673.43700000001</v>
      </c>
      <c r="AA68" s="7">
        <f>Taxes!AA68/1000</f>
        <v>178578.75200000001</v>
      </c>
      <c r="AB68" s="7">
        <f>Taxes!AB68/1000</f>
        <v>365093.79399999999</v>
      </c>
      <c r="AC68" s="7">
        <f>Taxes!AC68/1000</f>
        <v>161518.663</v>
      </c>
      <c r="AD68" s="7">
        <f>Taxes!AD68/1000</f>
        <v>136393.255</v>
      </c>
      <c r="AE68" s="7">
        <f>Taxes!AE68/1000</f>
        <v>85538.721999999994</v>
      </c>
      <c r="AF68" s="7">
        <f>Taxes!AF68/1000</f>
        <v>71600.763999999996</v>
      </c>
      <c r="AG68" s="7">
        <f>Taxes!AG68/1000</f>
        <v>71669.157999999996</v>
      </c>
      <c r="AH68" s="7">
        <f>Taxes!AH68/1000</f>
        <v>47973.792999999998</v>
      </c>
      <c r="AI68" s="7">
        <f>Taxes!AI68/1000</f>
        <v>31550.613000000001</v>
      </c>
      <c r="AJ68" s="16">
        <f>Taxes!AJ68/1000</f>
        <v>21359.843000000001</v>
      </c>
      <c r="AK68" s="16">
        <f>Taxes!AK68/1000</f>
        <v>16822.949000000001</v>
      </c>
      <c r="AL68" s="16">
        <f>Taxes!AL68/1000</f>
        <v>18049.453000000001</v>
      </c>
      <c r="AM68" s="7">
        <f>Taxes!AM68/1000</f>
        <v>17920.755000000001</v>
      </c>
      <c r="AN68" s="7">
        <f>Taxes!AN68/1000</f>
        <v>16436.044999999998</v>
      </c>
      <c r="AO68" s="7">
        <f>Taxes!AO68/1000</f>
        <v>10979.085999999999</v>
      </c>
      <c r="AP68" s="7">
        <f>Taxes!AP68/1000</f>
        <v>12865.99</v>
      </c>
      <c r="AQ68" s="7">
        <f>Taxes!AQ68/1000</f>
        <v>14436.904</v>
      </c>
      <c r="AR68" s="7">
        <f>Taxes!AR68/1000</f>
        <v>22188.501</v>
      </c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</row>
    <row r="69" spans="1:168" s="9" customFormat="1" ht="12" x14ac:dyDescent="0.2">
      <c r="A69" s="9" t="s">
        <v>33</v>
      </c>
      <c r="B69" s="21">
        <f t="shared" ref="B69:AR69" si="5">SUM(B56:B68)</f>
        <v>15047370.992999999</v>
      </c>
      <c r="C69" s="21">
        <f t="shared" si="5"/>
        <v>12439764.368000001</v>
      </c>
      <c r="D69" s="21">
        <f t="shared" si="5"/>
        <v>9394736.4820000008</v>
      </c>
      <c r="E69" s="21">
        <f t="shared" si="5"/>
        <v>7521888.919999999</v>
      </c>
      <c r="F69" s="21">
        <f t="shared" si="5"/>
        <v>7767630.71</v>
      </c>
      <c r="G69" s="21">
        <f t="shared" si="5"/>
        <v>7728070.0579999993</v>
      </c>
      <c r="H69" s="21">
        <f t="shared" si="5"/>
        <v>7195098.1629999988</v>
      </c>
      <c r="I69" s="21">
        <f t="shared" si="5"/>
        <v>6784036.432</v>
      </c>
      <c r="J69" s="21">
        <f t="shared" si="5"/>
        <v>6767061.8829999994</v>
      </c>
      <c r="K69" s="21">
        <f t="shared" si="5"/>
        <v>8421029.5180000011</v>
      </c>
      <c r="L69" s="21">
        <f t="shared" si="5"/>
        <v>6997828.1720000003</v>
      </c>
      <c r="M69" s="21">
        <f t="shared" si="5"/>
        <v>7746660.9430000018</v>
      </c>
      <c r="N69" s="21">
        <f t="shared" si="5"/>
        <v>7700009.3880000003</v>
      </c>
      <c r="O69" s="21">
        <f t="shared" si="5"/>
        <v>5940697.3360000001</v>
      </c>
      <c r="P69" s="21">
        <f t="shared" si="5"/>
        <v>5691678.051</v>
      </c>
      <c r="Q69" s="21">
        <f t="shared" si="5"/>
        <v>5471205.5329999998</v>
      </c>
      <c r="R69" s="21">
        <f t="shared" si="5"/>
        <v>5243419.7170000002</v>
      </c>
      <c r="S69" s="21">
        <f t="shared" si="5"/>
        <v>6653953.9639999988</v>
      </c>
      <c r="T69" s="21">
        <f t="shared" si="5"/>
        <v>5414832.5259999987</v>
      </c>
      <c r="U69" s="21">
        <f t="shared" si="5"/>
        <v>5617889.5860000001</v>
      </c>
      <c r="V69" s="21">
        <f t="shared" si="5"/>
        <v>6096739.8760000002</v>
      </c>
      <c r="W69" s="21">
        <f t="shared" si="5"/>
        <v>4549764.5580000002</v>
      </c>
      <c r="X69" s="21">
        <f t="shared" si="5"/>
        <v>4417223.6610000003</v>
      </c>
      <c r="Y69" s="21">
        <f t="shared" si="5"/>
        <v>4262123.5449999999</v>
      </c>
      <c r="Z69" s="21">
        <f t="shared" si="5"/>
        <v>4292428.5520000001</v>
      </c>
      <c r="AA69" s="21">
        <f t="shared" si="5"/>
        <v>4132997.1970000002</v>
      </c>
      <c r="AB69" s="21">
        <f t="shared" si="5"/>
        <v>4193862.318</v>
      </c>
      <c r="AC69" s="21">
        <f t="shared" si="5"/>
        <v>4005896.6840000004</v>
      </c>
      <c r="AD69" s="21">
        <f t="shared" si="5"/>
        <v>3959636.2140000002</v>
      </c>
      <c r="AE69" s="21">
        <f t="shared" si="5"/>
        <v>3609725.3350000004</v>
      </c>
      <c r="AF69" s="21">
        <f t="shared" si="5"/>
        <v>3421634.9599999995</v>
      </c>
      <c r="AG69" s="21">
        <f t="shared" si="5"/>
        <v>3147542.3049999997</v>
      </c>
      <c r="AH69" s="21">
        <f t="shared" si="5"/>
        <v>2873485.3460000004</v>
      </c>
      <c r="AI69" s="21">
        <f t="shared" si="5"/>
        <v>2610681.003</v>
      </c>
      <c r="AJ69" s="21">
        <f t="shared" si="5"/>
        <v>2464016.6230000001</v>
      </c>
      <c r="AK69" s="21">
        <f t="shared" si="5"/>
        <v>2398561.1750000003</v>
      </c>
      <c r="AL69" s="21">
        <f t="shared" si="5"/>
        <v>2605103.7150000008</v>
      </c>
      <c r="AM69" s="21">
        <f t="shared" si="5"/>
        <v>2488836.5980000002</v>
      </c>
      <c r="AN69" s="21">
        <f t="shared" si="5"/>
        <v>2420118.5809999998</v>
      </c>
      <c r="AO69" s="21">
        <f t="shared" si="5"/>
        <v>2201033.4100000006</v>
      </c>
      <c r="AP69" s="21">
        <f t="shared" si="5"/>
        <v>2279709.821</v>
      </c>
      <c r="AQ69" s="21">
        <f t="shared" si="5"/>
        <v>2182272.6529999999</v>
      </c>
      <c r="AR69" s="21">
        <f t="shared" si="5"/>
        <v>2234301.08</v>
      </c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</row>
    <row r="70" spans="1:168" s="9" customFormat="1" ht="12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</row>
    <row r="71" spans="1:168" s="9" customFormat="1" ht="12" x14ac:dyDescent="0.2">
      <c r="A71" s="3" t="s">
        <v>52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</row>
    <row r="72" spans="1:168" s="3" customFormat="1" ht="12" x14ac:dyDescent="0.2">
      <c r="A72" s="23" t="s">
        <v>51</v>
      </c>
      <c r="B72" s="20">
        <f>Taxes!B72/1000</f>
        <v>736896.696</v>
      </c>
      <c r="C72" s="20">
        <f>Taxes!C72/1000</f>
        <v>1080186.456</v>
      </c>
      <c r="D72" s="20">
        <f>Taxes!D72/1000</f>
        <v>969321.91700000002</v>
      </c>
      <c r="E72" s="20">
        <f>Taxes!E72/1000</f>
        <v>1200076.493</v>
      </c>
      <c r="F72" s="20">
        <f>Taxes!F72/1000</f>
        <v>1105046.8700000001</v>
      </c>
      <c r="G72" s="20">
        <f>Taxes!G72/1000</f>
        <v>1068702.8330000001</v>
      </c>
      <c r="H72" s="20">
        <f>Taxes!H72/1000</f>
        <v>701509.92599999998</v>
      </c>
      <c r="I72" s="20">
        <f>Taxes!I72/1000</f>
        <v>666658.61399999994</v>
      </c>
      <c r="J72" s="20">
        <f>Taxes!J72/1000</f>
        <v>730640.93599999999</v>
      </c>
      <c r="K72" s="20">
        <f>Taxes!K72/1000</f>
        <v>870925.06200000003</v>
      </c>
      <c r="L72" s="20">
        <f>Taxes!L72/1000</f>
        <v>938714.00199999998</v>
      </c>
      <c r="M72" s="20">
        <f>Taxes!M72/1000</f>
        <v>1254894.6510000001</v>
      </c>
      <c r="N72" s="20">
        <f>Taxes!N72/1000</f>
        <v>1373000</v>
      </c>
      <c r="O72" s="20">
        <f>Taxes!O72/1000</f>
        <v>1103000</v>
      </c>
      <c r="P72" s="20">
        <f>Taxes!P72/1000</f>
        <v>1089000</v>
      </c>
      <c r="Q72" s="20">
        <f>Taxes!Q72/1000</f>
        <v>1037000</v>
      </c>
      <c r="R72" s="20">
        <f>Taxes!R72/1000</f>
        <v>1150000</v>
      </c>
      <c r="S72" s="20">
        <f>Taxes!S72/1000</f>
        <v>862000</v>
      </c>
      <c r="T72" s="20">
        <f>Taxes!T72/1000</f>
        <v>956000</v>
      </c>
      <c r="U72" s="20">
        <f>Taxes!U72/1000</f>
        <v>928000</v>
      </c>
      <c r="V72" s="20">
        <f>Taxes!V72/1000</f>
        <v>519000</v>
      </c>
      <c r="W72" s="20">
        <f>Taxes!W72/1000</f>
        <v>492000</v>
      </c>
      <c r="X72" s="20">
        <f>Taxes!X72/1000</f>
        <v>431000</v>
      </c>
      <c r="Y72" s="20">
        <f>Taxes!Y72/1000</f>
        <v>367000</v>
      </c>
      <c r="Z72" s="20">
        <f>Taxes!Z72/1000</f>
        <v>411000</v>
      </c>
      <c r="AA72" s="20">
        <f>Taxes!AA72/1000</f>
        <v>379000</v>
      </c>
      <c r="AB72" s="20">
        <f>Taxes!AB72/1000</f>
        <v>647000</v>
      </c>
      <c r="AC72" s="20">
        <f>Taxes!AC72/1000</f>
        <v>319000</v>
      </c>
      <c r="AD72" s="20">
        <f>Taxes!AD72/1000</f>
        <v>299000</v>
      </c>
      <c r="AE72" s="20">
        <f>Taxes!AE72/1000</f>
        <v>290000</v>
      </c>
      <c r="AF72" s="20">
        <f>Taxes!AF72/1000</f>
        <v>95000</v>
      </c>
      <c r="AG72" s="20">
        <f>Taxes!AG72/1000</f>
        <v>56000</v>
      </c>
      <c r="AH72" s="20">
        <f>Taxes!AH72/1000</f>
        <v>25000</v>
      </c>
      <c r="AI72" s="20">
        <f>Taxes!AI72/1000</f>
        <v>29000</v>
      </c>
      <c r="AJ72" s="20">
        <f>Taxes!AJ72/1000</f>
        <v>15000</v>
      </c>
      <c r="AK72" s="20">
        <f>Taxes!AK72/1000</f>
        <v>90000</v>
      </c>
      <c r="AL72" s="20">
        <f>Taxes!AL72/1000</f>
        <v>17000</v>
      </c>
      <c r="AM72" s="20">
        <f>Taxes!AM72/1000</f>
        <v>10000</v>
      </c>
      <c r="AN72" s="20">
        <f>Taxes!AN72/1000</f>
        <v>12000</v>
      </c>
      <c r="AO72" s="20">
        <f>Taxes!AO72/1000</f>
        <v>10000</v>
      </c>
      <c r="AP72" s="20">
        <f>Taxes!AP72/1000</f>
        <v>10000</v>
      </c>
      <c r="AQ72" s="20">
        <f>Taxes!AQ72/1000</f>
        <v>6000</v>
      </c>
      <c r="AR72" s="20">
        <f>Taxes!AR72/1000</f>
        <v>5000</v>
      </c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</row>
    <row r="73" spans="1:168" s="3" customFormat="1" ht="12" x14ac:dyDescent="0.2">
      <c r="A73" s="23" t="s">
        <v>41</v>
      </c>
      <c r="B73" s="20">
        <f>Taxes!B73/1000</f>
        <v>498400.027</v>
      </c>
      <c r="C73" s="20">
        <f>Taxes!C73/1000</f>
        <v>967.81600000000003</v>
      </c>
      <c r="D73" s="20">
        <f>Taxes!D73/1000</f>
        <v>10860.574000000001</v>
      </c>
      <c r="E73" s="20">
        <f>Taxes!E73/1000</f>
        <v>150539.32399999999</v>
      </c>
      <c r="F73" s="20">
        <f>Taxes!F73/1000</f>
        <v>0</v>
      </c>
      <c r="G73" s="20">
        <f>Taxes!G73/1000</f>
        <v>59057.73</v>
      </c>
      <c r="H73" s="20">
        <f>Taxes!H73/1000</f>
        <v>6168.5619999999999</v>
      </c>
      <c r="I73" s="20">
        <f>Taxes!I73/1000</f>
        <v>408.64299999999997</v>
      </c>
      <c r="J73" s="20">
        <f>Taxes!J73/1000</f>
        <v>0</v>
      </c>
      <c r="K73" s="20">
        <f>Taxes!K73/1000</f>
        <v>0</v>
      </c>
      <c r="L73" s="20">
        <f>Taxes!L73/1000</f>
        <v>25000</v>
      </c>
      <c r="M73" s="20">
        <f>Taxes!M73/1000</f>
        <v>38996.881999999998</v>
      </c>
      <c r="N73" s="20">
        <f>Taxes!N73/1000</f>
        <v>-18000</v>
      </c>
      <c r="O73" s="20">
        <f>Taxes!O73/1000</f>
        <v>327000</v>
      </c>
      <c r="P73" s="20">
        <f>Taxes!P73/1000</f>
        <v>242000</v>
      </c>
      <c r="Q73" s="20">
        <f>Taxes!Q73/1000</f>
        <v>35000</v>
      </c>
      <c r="R73" s="20">
        <f>Taxes!R73/1000</f>
        <v>494000</v>
      </c>
      <c r="S73" s="20">
        <f>Taxes!S73/1000</f>
        <v>603000</v>
      </c>
      <c r="T73" s="20">
        <f>Taxes!T73/1000</f>
        <v>964000</v>
      </c>
      <c r="U73" s="20">
        <f>Taxes!U73/1000</f>
        <v>1443000</v>
      </c>
      <c r="V73" s="20">
        <f>Taxes!V73/1000</f>
        <v>665000</v>
      </c>
      <c r="W73" s="20">
        <f>Taxes!W73/1000</f>
        <v>634000</v>
      </c>
      <c r="X73" s="20">
        <f>Taxes!X73/1000</f>
        <v>631000</v>
      </c>
      <c r="Y73" s="20">
        <f>Taxes!Y73/1000</f>
        <v>652000</v>
      </c>
      <c r="Z73" s="20">
        <f>Taxes!Z73/1000</f>
        <v>622000</v>
      </c>
      <c r="AA73" s="20">
        <f>Taxes!AA73/1000</f>
        <v>653000</v>
      </c>
      <c r="AB73" s="20">
        <f>Taxes!AB73/1000</f>
        <v>621000</v>
      </c>
      <c r="AC73" s="20">
        <f>Taxes!AC73/1000</f>
        <v>603000</v>
      </c>
      <c r="AD73" s="20">
        <f>Taxes!AD73/1000</f>
        <v>667000</v>
      </c>
      <c r="AE73" s="20">
        <f>Taxes!AE73/1000</f>
        <v>707000</v>
      </c>
      <c r="AF73" s="20">
        <f>Taxes!AF73/1000</f>
        <v>826000</v>
      </c>
      <c r="AG73" s="20">
        <f>Taxes!AG73/1000</f>
        <v>700000</v>
      </c>
      <c r="AH73" s="20">
        <f>Taxes!AH73/1000</f>
        <v>687000</v>
      </c>
      <c r="AI73" s="20">
        <f>Taxes!AI73/1000</f>
        <v>713000</v>
      </c>
      <c r="AJ73" s="20">
        <f>Taxes!AJ73/1000</f>
        <v>653000</v>
      </c>
      <c r="AK73" s="20">
        <f>Taxes!AK73/1000</f>
        <v>678000</v>
      </c>
      <c r="AL73" s="20">
        <f>Taxes!AL73/1000</f>
        <v>899000</v>
      </c>
      <c r="AM73" s="20">
        <f>Taxes!AM73/1000</f>
        <v>943000</v>
      </c>
      <c r="AN73" s="20">
        <f>Taxes!AN73/1000</f>
        <v>945000</v>
      </c>
      <c r="AO73" s="20">
        <f>Taxes!AO73/1000</f>
        <v>928000</v>
      </c>
      <c r="AP73" s="20">
        <f>Taxes!AP73/1000</f>
        <v>804000</v>
      </c>
      <c r="AQ73" s="20">
        <f>Taxes!AQ73/1000</f>
        <v>812000</v>
      </c>
      <c r="AR73" s="20">
        <f>Taxes!AR73/1000</f>
        <v>850000</v>
      </c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</row>
    <row r="74" spans="1:168" s="9" customFormat="1" ht="12" x14ac:dyDescent="0.2">
      <c r="A74" s="24" t="s">
        <v>53</v>
      </c>
      <c r="B74" s="21">
        <f>SUM(B72:B73)</f>
        <v>1235296.723</v>
      </c>
      <c r="C74" s="21">
        <f t="shared" ref="C74:AR74" si="6">SUM(C72:C73)</f>
        <v>1081154.2720000001</v>
      </c>
      <c r="D74" s="21">
        <f t="shared" si="6"/>
        <v>980182.49100000004</v>
      </c>
      <c r="E74" s="21">
        <f t="shared" si="6"/>
        <v>1350615.817</v>
      </c>
      <c r="F74" s="21">
        <f t="shared" si="6"/>
        <v>1105046.8700000001</v>
      </c>
      <c r="G74" s="21">
        <f t="shared" si="6"/>
        <v>1127760.5630000001</v>
      </c>
      <c r="H74" s="21">
        <f t="shared" si="6"/>
        <v>707678.48800000001</v>
      </c>
      <c r="I74" s="21">
        <f t="shared" si="6"/>
        <v>667067.25699999998</v>
      </c>
      <c r="J74" s="21">
        <f t="shared" si="6"/>
        <v>730640.93599999999</v>
      </c>
      <c r="K74" s="21">
        <f t="shared" si="6"/>
        <v>870925.06200000003</v>
      </c>
      <c r="L74" s="21">
        <f t="shared" si="6"/>
        <v>963714.00199999998</v>
      </c>
      <c r="M74" s="21">
        <f t="shared" si="6"/>
        <v>1293891.5330000001</v>
      </c>
      <c r="N74" s="21">
        <f t="shared" si="6"/>
        <v>1355000</v>
      </c>
      <c r="O74" s="21">
        <f t="shared" si="6"/>
        <v>1430000</v>
      </c>
      <c r="P74" s="21">
        <f t="shared" si="6"/>
        <v>1331000</v>
      </c>
      <c r="Q74" s="21">
        <f t="shared" si="6"/>
        <v>1072000</v>
      </c>
      <c r="R74" s="21">
        <f t="shared" si="6"/>
        <v>1644000</v>
      </c>
      <c r="S74" s="21">
        <f t="shared" si="6"/>
        <v>1465000</v>
      </c>
      <c r="T74" s="21">
        <f t="shared" si="6"/>
        <v>1920000</v>
      </c>
      <c r="U74" s="21">
        <f t="shared" si="6"/>
        <v>2371000</v>
      </c>
      <c r="V74" s="21">
        <f t="shared" si="6"/>
        <v>1184000</v>
      </c>
      <c r="W74" s="21">
        <f t="shared" si="6"/>
        <v>1126000</v>
      </c>
      <c r="X74" s="21">
        <f t="shared" si="6"/>
        <v>1062000</v>
      </c>
      <c r="Y74" s="21">
        <f t="shared" si="6"/>
        <v>1019000</v>
      </c>
      <c r="Z74" s="21">
        <f t="shared" si="6"/>
        <v>1033000</v>
      </c>
      <c r="AA74" s="21">
        <f t="shared" si="6"/>
        <v>1032000</v>
      </c>
      <c r="AB74" s="21">
        <f t="shared" si="6"/>
        <v>1268000</v>
      </c>
      <c r="AC74" s="21">
        <f t="shared" si="6"/>
        <v>922000</v>
      </c>
      <c r="AD74" s="21">
        <f t="shared" si="6"/>
        <v>966000</v>
      </c>
      <c r="AE74" s="21">
        <f t="shared" si="6"/>
        <v>997000</v>
      </c>
      <c r="AF74" s="21">
        <f t="shared" si="6"/>
        <v>921000</v>
      </c>
      <c r="AG74" s="21">
        <f t="shared" si="6"/>
        <v>756000</v>
      </c>
      <c r="AH74" s="21">
        <f t="shared" si="6"/>
        <v>712000</v>
      </c>
      <c r="AI74" s="21">
        <f t="shared" si="6"/>
        <v>742000</v>
      </c>
      <c r="AJ74" s="21">
        <f t="shared" si="6"/>
        <v>668000</v>
      </c>
      <c r="AK74" s="21">
        <f t="shared" si="6"/>
        <v>768000</v>
      </c>
      <c r="AL74" s="21">
        <f t="shared" si="6"/>
        <v>916000</v>
      </c>
      <c r="AM74" s="21">
        <f t="shared" si="6"/>
        <v>953000</v>
      </c>
      <c r="AN74" s="21">
        <f t="shared" si="6"/>
        <v>957000</v>
      </c>
      <c r="AO74" s="21">
        <f t="shared" si="6"/>
        <v>938000</v>
      </c>
      <c r="AP74" s="21">
        <f t="shared" si="6"/>
        <v>814000</v>
      </c>
      <c r="AQ74" s="21">
        <f t="shared" si="6"/>
        <v>818000</v>
      </c>
      <c r="AR74" s="21">
        <f t="shared" si="6"/>
        <v>855000</v>
      </c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</row>
    <row r="76" spans="1:168" ht="13.5" thickBot="1" x14ac:dyDescent="0.25">
      <c r="A76" s="9" t="s">
        <v>47</v>
      </c>
      <c r="B76" s="22">
        <f>SUM(B69,B53,B35,B20,B74)</f>
        <v>107228653.05999999</v>
      </c>
      <c r="C76" s="22">
        <f t="shared" ref="C76:AR76" si="7">SUM(C69,C53,C35,C20,C74)</f>
        <v>99587211.049999997</v>
      </c>
      <c r="D76" s="22">
        <f t="shared" si="7"/>
        <v>95058142.346000001</v>
      </c>
      <c r="E76" s="22">
        <f t="shared" si="7"/>
        <v>91784302.008000001</v>
      </c>
      <c r="F76" s="22">
        <f t="shared" si="7"/>
        <v>87936395.113999993</v>
      </c>
      <c r="G76" s="22">
        <f t="shared" si="7"/>
        <v>83468356.737000003</v>
      </c>
      <c r="H76" s="22">
        <f t="shared" si="7"/>
        <v>79986484.81400001</v>
      </c>
      <c r="I76" s="22">
        <f t="shared" si="7"/>
        <v>78035312.052000001</v>
      </c>
      <c r="J76" s="22">
        <f t="shared" si="7"/>
        <v>72880529.616000012</v>
      </c>
      <c r="K76" s="22">
        <f t="shared" si="7"/>
        <v>71029226.981000006</v>
      </c>
      <c r="L76" s="22">
        <f t="shared" si="7"/>
        <v>66981665.296999998</v>
      </c>
      <c r="M76" s="22">
        <f t="shared" si="7"/>
        <v>65319896.530999996</v>
      </c>
      <c r="N76" s="22">
        <f t="shared" si="7"/>
        <v>62813361.180999994</v>
      </c>
      <c r="O76" s="22">
        <f t="shared" si="7"/>
        <v>60170479.484999999</v>
      </c>
      <c r="P76" s="22">
        <f t="shared" si="7"/>
        <v>61975191.891999997</v>
      </c>
      <c r="Q76" s="22">
        <f t="shared" si="7"/>
        <v>58710253.991999999</v>
      </c>
      <c r="R76" s="22">
        <f t="shared" si="7"/>
        <v>54004020.637000002</v>
      </c>
      <c r="S76" s="22">
        <f t="shared" si="7"/>
        <v>52795008.299999997</v>
      </c>
      <c r="T76" s="22">
        <f t="shared" si="7"/>
        <v>47275812.287999995</v>
      </c>
      <c r="U76" s="22">
        <f t="shared" si="7"/>
        <v>44325608.401999995</v>
      </c>
      <c r="V76" s="22">
        <f t="shared" si="7"/>
        <v>40843171.156000003</v>
      </c>
      <c r="W76" s="22">
        <f t="shared" si="7"/>
        <v>40197939.180999994</v>
      </c>
      <c r="X76" s="22">
        <f t="shared" si="7"/>
        <v>37854243.211000003</v>
      </c>
      <c r="Y76" s="22">
        <f t="shared" si="7"/>
        <v>35832069.196000002</v>
      </c>
      <c r="Z76" s="22">
        <f t="shared" si="7"/>
        <v>34896792.371999994</v>
      </c>
      <c r="AA76" s="22">
        <f t="shared" si="7"/>
        <v>33709464.454999998</v>
      </c>
      <c r="AB76" s="22">
        <f t="shared" si="7"/>
        <v>32071060.969999999</v>
      </c>
      <c r="AC76" s="22">
        <f t="shared" si="7"/>
        <v>31591659.437999997</v>
      </c>
      <c r="AD76" s="22">
        <f t="shared" si="7"/>
        <v>31351435.425000004</v>
      </c>
      <c r="AE76" s="22">
        <f t="shared" si="7"/>
        <v>30156917.368000001</v>
      </c>
      <c r="AF76" s="22">
        <f t="shared" si="7"/>
        <v>29021752.25</v>
      </c>
      <c r="AG76" s="22">
        <f t="shared" si="7"/>
        <v>27481715.827</v>
      </c>
      <c r="AH76" s="22">
        <f t="shared" si="7"/>
        <v>25937563.973000001</v>
      </c>
      <c r="AI76" s="22">
        <f t="shared" si="7"/>
        <v>24489123.984999999</v>
      </c>
      <c r="AJ76" s="22">
        <f t="shared" si="7"/>
        <v>22426793.519000001</v>
      </c>
      <c r="AK76" s="22">
        <f t="shared" si="7"/>
        <v>21390304.501999997</v>
      </c>
      <c r="AL76" s="22">
        <f t="shared" si="7"/>
        <v>20019667.653999999</v>
      </c>
      <c r="AM76" s="22">
        <f t="shared" si="7"/>
        <v>18808164.875</v>
      </c>
      <c r="AN76" s="22">
        <f t="shared" si="7"/>
        <v>17035429.484999999</v>
      </c>
      <c r="AO76" s="22">
        <f t="shared" si="7"/>
        <v>15733628.657000002</v>
      </c>
      <c r="AP76" s="22">
        <f t="shared" si="7"/>
        <v>15116819.823999997</v>
      </c>
      <c r="AQ76" s="22">
        <f t="shared" si="7"/>
        <v>14098903.009999998</v>
      </c>
      <c r="AR76" s="22">
        <f t="shared" si="7"/>
        <v>13201245.370999999</v>
      </c>
    </row>
    <row r="77" spans="1:168" ht="13.5" thickTop="1" x14ac:dyDescent="0.2"/>
  </sheetData>
  <pageMargins left="0.5" right="0.5" top="0.75" bottom="0.5" header="0.5" footer="0.5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Taxes</vt:lpstr>
      <vt:lpstr>$ in Thousands</vt:lpstr>
      <vt:lpstr>'$ in Thousands'!Print_Titles</vt:lpstr>
      <vt:lpstr>Taxes!Print_Titles</vt:lpstr>
    </vt:vector>
  </TitlesOfParts>
  <Company>City of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Independent Budget Office</dc:creator>
  <cp:lastModifiedBy>publication</cp:lastModifiedBy>
  <cp:lastPrinted>2014-11-13T13:54:18Z</cp:lastPrinted>
  <dcterms:created xsi:type="dcterms:W3CDTF">2001-10-23T12:39:40Z</dcterms:created>
  <dcterms:modified xsi:type="dcterms:W3CDTF">2023-06-14T14:48:16Z</dcterms:modified>
</cp:coreProperties>
</file>