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Volumes/publication$/Publications/2024-length-of-stay/"/>
    </mc:Choice>
  </mc:AlternateContent>
  <xr:revisionPtr revIDLastSave="0" documentId="8_{3A1674A7-8A4D-634A-B846-F2AF4AED090C}" xr6:coauthVersionLast="47" xr6:coauthVersionMax="47" xr10:uidLastSave="{00000000-0000-0000-0000-000000000000}"/>
  <bookViews>
    <workbookView xWindow="9840" yWindow="2040" windowWidth="33580" windowHeight="22620" xr2:uid="{9FFE47D3-2D62-437E-9D47-4AA5F7C28BF3}"/>
  </bookViews>
  <sheets>
    <sheet name="README" sheetId="9" r:id="rId1"/>
    <sheet name="Summary" sheetId="1" r:id="rId2"/>
    <sheet name="Top Charge" sheetId="4" r:id="rId3"/>
    <sheet name="Mental Health Status" sheetId="3" r:id="rId4"/>
    <sheet name="Charge Type by MH Stat" sheetId="8" r:id="rId5"/>
    <sheet name="Age" sheetId="2" r:id="rId6"/>
    <sheet name="Gender" sheetId="5" r:id="rId7"/>
    <sheet name="Race" sheetId="7" r:id="rId8"/>
    <sheet name="Housing Status" sheetId="6"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3" l="1"/>
  <c r="C13" i="3" s="1"/>
  <c r="F9" i="8"/>
  <c r="F8" i="8"/>
  <c r="F7" i="8"/>
  <c r="F6" i="8"/>
  <c r="F5" i="8"/>
  <c r="F4" i="8"/>
  <c r="C9" i="8"/>
  <c r="C8" i="8"/>
  <c r="C7" i="8"/>
  <c r="C6" i="8"/>
  <c r="C5" i="8"/>
  <c r="C4" i="8"/>
  <c r="E10" i="8"/>
  <c r="B10" i="8"/>
  <c r="L9" i="6"/>
  <c r="L8" i="6"/>
  <c r="E25" i="5"/>
  <c r="C26" i="5" l="1"/>
  <c r="D29" i="7"/>
  <c r="E28" i="7" s="1"/>
  <c r="B29" i="7"/>
  <c r="C28" i="7" s="1"/>
  <c r="L9" i="7"/>
  <c r="L18" i="7"/>
  <c r="L8" i="4"/>
  <c r="L8" i="7"/>
  <c r="L7" i="7"/>
  <c r="L17" i="7"/>
  <c r="L6" i="7"/>
  <c r="L5" i="7"/>
  <c r="L4" i="7"/>
  <c r="L3" i="7"/>
  <c r="L16" i="7"/>
  <c r="L15" i="7"/>
  <c r="L14" i="7"/>
  <c r="L13" i="7"/>
  <c r="L3" i="6"/>
  <c r="D14" i="6"/>
  <c r="B14" i="6"/>
  <c r="D13" i="6"/>
  <c r="B13" i="6"/>
  <c r="L4" i="6"/>
  <c r="L20" i="6"/>
  <c r="L19" i="6"/>
  <c r="E26" i="5"/>
  <c r="E24" i="5"/>
  <c r="E23" i="5"/>
  <c r="C24" i="5"/>
  <c r="C23" i="5"/>
  <c r="M6" i="5"/>
  <c r="M4" i="5"/>
  <c r="M3" i="5"/>
  <c r="M12" i="5"/>
  <c r="M11" i="5"/>
  <c r="M10" i="5"/>
  <c r="L7" i="4"/>
  <c r="L16" i="4"/>
  <c r="L6" i="4"/>
  <c r="L5" i="4"/>
  <c r="L4" i="4"/>
  <c r="L3" i="4"/>
  <c r="L15" i="4"/>
  <c r="L14" i="4"/>
  <c r="L13" i="4"/>
  <c r="L12" i="4"/>
  <c r="D19" i="2"/>
  <c r="D18" i="2"/>
  <c r="D17" i="2"/>
  <c r="D16" i="2"/>
  <c r="B19" i="2"/>
  <c r="B18" i="2"/>
  <c r="B17" i="2"/>
  <c r="B16" i="2"/>
  <c r="D14" i="3"/>
  <c r="D13" i="3"/>
  <c r="B14" i="3"/>
  <c r="B13" i="3"/>
  <c r="L4" i="3"/>
  <c r="L3" i="3"/>
  <c r="L9" i="3"/>
  <c r="L8" i="3"/>
  <c r="L6" i="2"/>
  <c r="L5" i="2"/>
  <c r="L4" i="2"/>
  <c r="L3" i="2"/>
  <c r="L12" i="2"/>
  <c r="L11" i="2"/>
  <c r="L10" i="2"/>
  <c r="M10" i="1"/>
  <c r="M9" i="1"/>
  <c r="M8" i="1"/>
  <c r="M3" i="1"/>
  <c r="B15" i="6" l="1"/>
  <c r="C14" i="6" s="1"/>
  <c r="C25" i="7"/>
  <c r="C22" i="7"/>
  <c r="C23" i="7"/>
  <c r="C24" i="7"/>
  <c r="E23" i="7"/>
  <c r="E24" i="7"/>
  <c r="E26" i="7"/>
  <c r="E22" i="7"/>
  <c r="E25" i="7"/>
  <c r="C26" i="7"/>
  <c r="E27" i="7"/>
  <c r="C27" i="7"/>
  <c r="C27" i="5"/>
  <c r="B26" i="4"/>
  <c r="C25" i="4" s="1"/>
  <c r="C13" i="6"/>
  <c r="D15" i="6"/>
  <c r="E27" i="5"/>
  <c r="D26" i="4"/>
  <c r="D20" i="2"/>
  <c r="E18" i="2" s="1"/>
  <c r="B20" i="2"/>
  <c r="C19" i="2" s="1"/>
  <c r="D15" i="3"/>
  <c r="E14" i="3" s="1"/>
  <c r="C14" i="3"/>
  <c r="D23" i="5" l="1"/>
  <c r="D25" i="5"/>
  <c r="E13" i="6"/>
  <c r="F13" i="6" s="1"/>
  <c r="E14" i="6"/>
  <c r="C16" i="2"/>
  <c r="F24" i="5"/>
  <c r="F25" i="5"/>
  <c r="E17" i="2"/>
  <c r="E16" i="2"/>
  <c r="F16" i="2" s="1"/>
  <c r="F23" i="7"/>
  <c r="F27" i="7"/>
  <c r="C23" i="4"/>
  <c r="C24" i="4"/>
  <c r="E25" i="4"/>
  <c r="F25" i="4" s="1"/>
  <c r="E20" i="4"/>
  <c r="F14" i="6"/>
  <c r="D26" i="5"/>
  <c r="F23" i="5"/>
  <c r="F26" i="5"/>
  <c r="D24" i="5"/>
  <c r="E23" i="4"/>
  <c r="F23" i="4" s="1"/>
  <c r="E21" i="4"/>
  <c r="E24" i="4"/>
  <c r="E22" i="4"/>
  <c r="C21" i="4"/>
  <c r="C20" i="4"/>
  <c r="C22" i="4"/>
  <c r="E19" i="2"/>
  <c r="F19" i="2" s="1"/>
  <c r="C18" i="2"/>
  <c r="F18" i="2" s="1"/>
  <c r="C17" i="2"/>
  <c r="E13" i="3"/>
  <c r="F14" i="3"/>
  <c r="F13" i="3"/>
  <c r="G24" i="5" l="1"/>
  <c r="F17" i="2"/>
  <c r="F24" i="7"/>
  <c r="F26" i="7"/>
  <c r="F24" i="4"/>
  <c r="F20" i="4"/>
  <c r="F21" i="4"/>
  <c r="F22" i="7"/>
  <c r="F25" i="7"/>
  <c r="G26" i="5"/>
  <c r="G23" i="5"/>
  <c r="F22" i="4"/>
</calcChain>
</file>

<file path=xl/sharedStrings.xml><?xml version="1.0" encoding="utf-8"?>
<sst xmlns="http://schemas.openxmlformats.org/spreadsheetml/2006/main" count="309" uniqueCount="74">
  <si>
    <t>Summary Statistics</t>
  </si>
  <si>
    <t>FY14</t>
  </si>
  <si>
    <t>FY15</t>
  </si>
  <si>
    <t>FY16</t>
  </si>
  <si>
    <t>FY17</t>
  </si>
  <si>
    <t>FY18</t>
  </si>
  <si>
    <t>FY19</t>
  </si>
  <si>
    <t>FY20</t>
  </si>
  <si>
    <t>FY21</t>
  </si>
  <si>
    <t>FY22</t>
  </si>
  <si>
    <t>FY23</t>
  </si>
  <si>
    <t>% Change, FY14-23</t>
  </si>
  <si>
    <t>Duration of Less than 1 Month</t>
  </si>
  <si>
    <t>Duration of 1-6 Months</t>
  </si>
  <si>
    <t>Duration of 6-12 Months</t>
  </si>
  <si>
    <t>Duration of More than 1 Year</t>
  </si>
  <si>
    <t>Person-days by FY</t>
  </si>
  <si>
    <t>Number of Stays by Charge Type</t>
  </si>
  <si>
    <t>Violent Felony</t>
  </si>
  <si>
    <t>Nonviolent Felony</t>
  </si>
  <si>
    <t>Misdemeanor</t>
  </si>
  <si>
    <t>Warrant</t>
  </si>
  <si>
    <t>Other</t>
  </si>
  <si>
    <t>Undetermined</t>
  </si>
  <si>
    <t>Proportion of Stays</t>
  </si>
  <si>
    <t>Change</t>
  </si>
  <si>
    <t>Number of Stays by Mental Health Status</t>
  </si>
  <si>
    <t>Never Flagged for Mental Health Treatment</t>
  </si>
  <si>
    <t>Flagged for Mental Health Treatment in Current Stay or Previous Stays</t>
  </si>
  <si>
    <t>Number of Stays by Age Group</t>
  </si>
  <si>
    <t>26-49</t>
  </si>
  <si>
    <t>Number of Stays by Gender</t>
  </si>
  <si>
    <t>Female</t>
  </si>
  <si>
    <t>Male</t>
  </si>
  <si>
    <t>TGNCNBI*</t>
  </si>
  <si>
    <t>Transgender Female</t>
  </si>
  <si>
    <t>Transgender Male</t>
  </si>
  <si>
    <t>Transgender</t>
  </si>
  <si>
    <t>Intersex</t>
  </si>
  <si>
    <t>Gender Non-Binary</t>
  </si>
  <si>
    <t>Gender Non-Conforming</t>
  </si>
  <si>
    <t>* TGNCNBI stands for transgender, gender non-conforming, non-binary, or intersex. See the methodology document for more information about how DOC data captures gender identity.</t>
  </si>
  <si>
    <t>Number of Stays by Race/Ethnicity</t>
  </si>
  <si>
    <t>Asian</t>
  </si>
  <si>
    <t>Black</t>
  </si>
  <si>
    <t>Hispanic</t>
  </si>
  <si>
    <t>Indigenous/Native American</t>
  </si>
  <si>
    <t>White</t>
  </si>
  <si>
    <t>Note: The race and ethnicity categories presented here are reflective of the data IBO received from DOC. IBO recognizes that people of Hispanic ethnicity can be of any race, but due to these data limitations is not able to differentiate between race and ethnicity.</t>
  </si>
  <si>
    <t>Number of Stays by Housing Status</t>
  </si>
  <si>
    <t>Never Unhoused</t>
  </si>
  <si>
    <t>Unhoused in Current Stay or Previous Stays</t>
  </si>
  <si>
    <t>Total</t>
  </si>
  <si>
    <t>Average Length of Stay by Housing Status (in Days)</t>
  </si>
  <si>
    <t>Average Length of Stay by Race/Ethnicity (in Days)</t>
  </si>
  <si>
    <t>Average Length of Stay by Gender (in Days)</t>
  </si>
  <si>
    <t>Average Length of Stay by Age Group (in Days)</t>
  </si>
  <si>
    <t>Average Length of Stay by Mental Health Status (in Days)</t>
  </si>
  <si>
    <t>Average Duration of Stay by Charge Type (in Days)</t>
  </si>
  <si>
    <t>50 and Older</t>
  </si>
  <si>
    <t>New York City Independent Budget Office</t>
  </si>
  <si>
    <t>Last updated:</t>
  </si>
  <si>
    <t xml:space="preserve">Description: </t>
  </si>
  <si>
    <t xml:space="preserve">Source: </t>
  </si>
  <si>
    <t>Readme for "In Custody: Length of Stay and Population Demographics at NYC Jails, 2014-2023"</t>
  </si>
  <si>
    <t>Number of Stays</t>
  </si>
  <si>
    <t>Average Stay Duration (in Days)</t>
  </si>
  <si>
    <t>Median Stay Duration (in Days)</t>
  </si>
  <si>
    <t>25 and Younger</t>
  </si>
  <si>
    <t>TGNCNBI* and Undetermined</t>
  </si>
  <si>
    <t>Share of No-Flag Stays</t>
  </si>
  <si>
    <t>Share of Flagged Stays</t>
  </si>
  <si>
    <t>Charge Type by Mental Health Status (All Years, 2014-2023)</t>
  </si>
  <si>
    <t>This spreadsheet contains supplemental detailed tables corresponding to analyses in the NYC Independent Budget Office's March 2024 report, "In Custody." The data used in these analyses were provided to IBO by the New York City Department of Correction (DOC). Please see the IBO report and supplemental documentation for more details. Questions about this spreadsheet can be directed to Arden Armbruster, IBO analyst for DOC, at ardena@ibo.nyc.gov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</si>
</sst>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font>
    <font>
      <b/>
      <sz val="11"/>
      <color rgb="FF000000"/>
      <name val="Calibri"/>
      <family val="2"/>
    </font>
  </fonts>
  <fills count="2">
    <fill>
      <patternFill patternType="none"/>
    </fill>
    <fill>
      <patternFill patternType="gray125"/>
    </fill>
  </fills>
  <borders count="12">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rgb="FF000000"/>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164" fontId="0" fillId="0" borderId="0" xfId="1" applyNumberFormat="1" applyFont="1"/>
    <xf numFmtId="9" fontId="0" fillId="0" borderId="0" xfId="2" applyFont="1"/>
    <xf numFmtId="164" fontId="0" fillId="0" borderId="0" xfId="0" applyNumberFormat="1"/>
    <xf numFmtId="164" fontId="0" fillId="0" borderId="4" xfId="1" applyNumberFormat="1" applyFont="1" applyBorder="1"/>
    <xf numFmtId="9" fontId="0" fillId="0" borderId="0" xfId="2" applyFont="1" applyBorder="1"/>
    <xf numFmtId="164" fontId="0" fillId="0" borderId="4" xfId="0" applyNumberFormat="1" applyBorder="1"/>
    <xf numFmtId="9" fontId="0" fillId="0" borderId="4" xfId="0" applyNumberFormat="1" applyBorder="1"/>
    <xf numFmtId="0" fontId="2" fillId="0" borderId="0" xfId="0" applyFont="1" applyAlignment="1">
      <alignment wrapText="1"/>
    </xf>
    <xf numFmtId="0" fontId="0" fillId="0" borderId="0" xfId="0" applyAlignment="1">
      <alignment wrapText="1"/>
    </xf>
    <xf numFmtId="0" fontId="0" fillId="0" borderId="7" xfId="0" applyBorder="1"/>
    <xf numFmtId="0" fontId="3" fillId="0" borderId="0" xfId="0" applyFont="1"/>
    <xf numFmtId="164" fontId="0" fillId="0" borderId="1" xfId="1" applyNumberFormat="1" applyFont="1" applyBorder="1"/>
    <xf numFmtId="9" fontId="0" fillId="0" borderId="1" xfId="2" applyFont="1" applyBorder="1"/>
    <xf numFmtId="164" fontId="2" fillId="0" borderId="0" xfId="1" applyNumberFormat="1" applyFont="1"/>
    <xf numFmtId="9" fontId="2" fillId="0" borderId="0" xfId="2" applyFont="1"/>
    <xf numFmtId="164" fontId="2" fillId="0" borderId="1" xfId="1" applyNumberFormat="1" applyFont="1" applyBorder="1"/>
    <xf numFmtId="9" fontId="2" fillId="0" borderId="1" xfId="2" applyFont="1" applyBorder="1"/>
    <xf numFmtId="164" fontId="2" fillId="0" borderId="6" xfId="1" applyNumberFormat="1" applyFont="1" applyBorder="1"/>
    <xf numFmtId="9" fontId="2" fillId="0" borderId="6" xfId="2" applyFont="1" applyBorder="1"/>
    <xf numFmtId="0" fontId="0" fillId="0" borderId="3" xfId="0" applyBorder="1"/>
    <xf numFmtId="0" fontId="0" fillId="0" borderId="4" xfId="0" applyBorder="1"/>
    <xf numFmtId="0" fontId="0" fillId="0" borderId="0" xfId="0" applyAlignment="1">
      <alignment vertical="center"/>
    </xf>
    <xf numFmtId="0" fontId="2" fillId="0" borderId="0" xfId="0" applyFont="1"/>
    <xf numFmtId="0" fontId="2" fillId="0" borderId="1" xfId="0" applyFont="1" applyBorder="1"/>
    <xf numFmtId="0" fontId="2" fillId="0" borderId="2" xfId="0" applyFont="1" applyBorder="1" applyAlignment="1">
      <alignment horizontal="center"/>
    </xf>
    <xf numFmtId="0" fontId="2" fillId="0" borderId="5" xfId="0" applyFont="1" applyBorder="1" applyAlignment="1">
      <alignment horizontal="center"/>
    </xf>
    <xf numFmtId="0" fontId="5" fillId="0" borderId="0" xfId="0" applyFont="1"/>
    <xf numFmtId="0" fontId="0" fillId="0" borderId="6" xfId="0" applyBorder="1"/>
    <xf numFmtId="164" fontId="0" fillId="0" borderId="0" xfId="1" applyNumberFormat="1" applyFont="1" applyBorder="1"/>
    <xf numFmtId="164" fontId="2" fillId="0" borderId="0" xfId="0" applyNumberFormat="1" applyFont="1"/>
    <xf numFmtId="0" fontId="2" fillId="0" borderId="7" xfId="0" applyFont="1" applyBorder="1"/>
    <xf numFmtId="164" fontId="2" fillId="0" borderId="4" xfId="0" applyNumberFormat="1" applyFont="1" applyBorder="1"/>
    <xf numFmtId="14" fontId="0" fillId="0" borderId="0" xfId="0" applyNumberFormat="1"/>
    <xf numFmtId="0" fontId="2" fillId="0" borderId="0" xfId="0" applyFont="1" applyAlignment="1">
      <alignment vertical="top"/>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2" fillId="0" borderId="1" xfId="0" applyFont="1" applyBorder="1" applyAlignment="1">
      <alignment horizontal="center"/>
    </xf>
    <xf numFmtId="0" fontId="4" fillId="0" borderId="10" xfId="0" applyFont="1" applyBorder="1"/>
    <xf numFmtId="0" fontId="2" fillId="0" borderId="10" xfId="0" applyFont="1" applyBorder="1" applyAlignment="1">
      <alignment wrapText="1"/>
    </xf>
    <xf numFmtId="0" fontId="2" fillId="0" borderId="10" xfId="0" applyFont="1" applyBorder="1" applyAlignment="1">
      <alignment horizontal="center" wrapText="1"/>
    </xf>
    <xf numFmtId="0" fontId="2" fillId="0" borderId="0" xfId="0" applyFont="1" applyAlignment="1">
      <alignment horizontal="center" wrapText="1"/>
    </xf>
    <xf numFmtId="164" fontId="4" fillId="0" borderId="0" xfId="1" applyNumberFormat="1" applyFont="1" applyAlignment="1">
      <alignment horizontal="right"/>
    </xf>
    <xf numFmtId="0" fontId="5" fillId="0" borderId="1" xfId="0" applyFont="1" applyBorder="1"/>
    <xf numFmtId="164" fontId="4" fillId="0" borderId="1" xfId="1" applyNumberFormat="1" applyFont="1" applyBorder="1" applyAlignment="1">
      <alignment horizontal="right"/>
    </xf>
    <xf numFmtId="164" fontId="0" fillId="0" borderId="11" xfId="1" applyNumberFormat="1" applyFont="1" applyBorder="1"/>
    <xf numFmtId="9" fontId="0" fillId="0" borderId="11" xfId="0" applyNumberFormat="1" applyBorder="1"/>
    <xf numFmtId="0" fontId="2" fillId="0" borderId="1" xfId="0" applyFont="1" applyBorder="1" applyAlignment="1">
      <alignment wrapText="1"/>
    </xf>
    <xf numFmtId="0" fontId="2" fillId="0" borderId="0" xfId="0" applyFont="1" applyAlignment="1">
      <alignment horizontal="left"/>
    </xf>
    <xf numFmtId="0" fontId="2" fillId="0" borderId="0" xfId="0" applyFont="1"/>
    <xf numFmtId="0" fontId="0" fillId="0" borderId="0" xfId="0" applyAlignment="1">
      <alignment horizontal="left" vertical="top" wrapText="1"/>
    </xf>
    <xf numFmtId="0" fontId="2" fillId="0" borderId="6" xfId="0" applyFont="1" applyBorder="1"/>
    <xf numFmtId="0" fontId="2" fillId="0" borderId="1" xfId="0" applyFont="1" applyBorder="1"/>
    <xf numFmtId="0" fontId="2" fillId="0" borderId="1"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8" xfId="0" applyFont="1" applyBorder="1" applyAlignment="1">
      <alignment horizontal="center"/>
    </xf>
    <xf numFmtId="0" fontId="2" fillId="0" borderId="9"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66324-D526-41E1-85E4-7BD10A4F351E}">
  <dimension ref="A1:H7"/>
  <sheetViews>
    <sheetView tabSelected="1" zoomScale="120" zoomScaleNormal="120" workbookViewId="0">
      <pane xSplit="5" ySplit="12" topLeftCell="F13" activePane="bottomRight" state="frozen"/>
      <selection pane="topRight" activeCell="F1" sqref="F1"/>
      <selection pane="bottomLeft" activeCell="A13" sqref="A13"/>
      <selection pane="bottomRight" sqref="A1:C1"/>
    </sheetView>
  </sheetViews>
  <sheetFormatPr baseColWidth="10" defaultColWidth="24.5" defaultRowHeight="15" x14ac:dyDescent="0.2"/>
  <cols>
    <col min="3" max="3" width="45.5" customWidth="1"/>
  </cols>
  <sheetData>
    <row r="1" spans="1:8" x14ac:dyDescent="0.2">
      <c r="A1" s="49" t="s">
        <v>64</v>
      </c>
      <c r="B1" s="49"/>
      <c r="C1" s="49"/>
      <c r="D1" s="23"/>
      <c r="E1" s="23"/>
      <c r="F1" s="23"/>
      <c r="G1" s="23"/>
      <c r="H1" s="23"/>
    </row>
    <row r="2" spans="1:8" x14ac:dyDescent="0.2">
      <c r="A2" s="50" t="s">
        <v>60</v>
      </c>
      <c r="B2" s="50"/>
      <c r="C2" s="50"/>
      <c r="D2" s="50"/>
      <c r="E2" s="50"/>
      <c r="F2" s="50"/>
      <c r="G2" s="50"/>
      <c r="H2" s="50"/>
    </row>
    <row r="3" spans="1:8" x14ac:dyDescent="0.2">
      <c r="A3" s="23" t="s">
        <v>61</v>
      </c>
      <c r="B3" s="33">
        <v>45369</v>
      </c>
    </row>
    <row r="5" spans="1:8" ht="110.25" customHeight="1" x14ac:dyDescent="0.2">
      <c r="A5" s="34" t="s">
        <v>62</v>
      </c>
      <c r="B5" s="51" t="s">
        <v>73</v>
      </c>
      <c r="C5" s="51"/>
      <c r="D5" s="36"/>
      <c r="E5" s="36"/>
    </row>
    <row r="6" spans="1:8" x14ac:dyDescent="0.2">
      <c r="A6" s="35"/>
      <c r="B6" s="35"/>
      <c r="C6" s="35"/>
      <c r="D6" s="35"/>
    </row>
    <row r="7" spans="1:8" ht="16" x14ac:dyDescent="0.2">
      <c r="A7" s="37" t="s">
        <v>63</v>
      </c>
      <c r="B7" s="51" t="s">
        <v>60</v>
      </c>
      <c r="C7" s="51"/>
      <c r="D7" s="51"/>
    </row>
  </sheetData>
  <mergeCells count="4">
    <mergeCell ref="A1:C1"/>
    <mergeCell ref="A2:H2"/>
    <mergeCell ref="B5:C5"/>
    <mergeCell ref="B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590C-8C3A-4FF8-8B5D-640F38247C17}">
  <dimension ref="A1:M13"/>
  <sheetViews>
    <sheetView zoomScale="110" zoomScaleNormal="110" workbookViewId="0">
      <selection sqref="A1:M1"/>
    </sheetView>
  </sheetViews>
  <sheetFormatPr baseColWidth="10" defaultColWidth="8.83203125" defaultRowHeight="15" x14ac:dyDescent="0.2"/>
  <cols>
    <col min="1" max="1" width="2.5" customWidth="1"/>
    <col min="2" max="2" width="27.83203125" bestFit="1" customWidth="1"/>
    <col min="3" max="12" width="10.5" bestFit="1" customWidth="1"/>
    <col min="13" max="13" width="17.6640625" bestFit="1" customWidth="1"/>
  </cols>
  <sheetData>
    <row r="1" spans="1:13" x14ac:dyDescent="0.2">
      <c r="A1" s="54" t="s">
        <v>0</v>
      </c>
      <c r="B1" s="54"/>
      <c r="C1" s="54"/>
      <c r="D1" s="54"/>
      <c r="E1" s="54"/>
      <c r="F1" s="54"/>
      <c r="G1" s="54"/>
      <c r="H1" s="54"/>
      <c r="I1" s="54"/>
      <c r="J1" s="54"/>
      <c r="K1" s="54"/>
      <c r="L1" s="54"/>
      <c r="M1" s="54"/>
    </row>
    <row r="2" spans="1:13" ht="16" thickBot="1" x14ac:dyDescent="0.25">
      <c r="A2" s="20"/>
      <c r="B2" s="20"/>
      <c r="C2" s="25" t="s">
        <v>1</v>
      </c>
      <c r="D2" s="25" t="s">
        <v>2</v>
      </c>
      <c r="E2" s="25" t="s">
        <v>3</v>
      </c>
      <c r="F2" s="25" t="s">
        <v>4</v>
      </c>
      <c r="G2" s="25" t="s">
        <v>5</v>
      </c>
      <c r="H2" s="25" t="s">
        <v>6</v>
      </c>
      <c r="I2" s="25" t="s">
        <v>7</v>
      </c>
      <c r="J2" s="25" t="s">
        <v>8</v>
      </c>
      <c r="K2" s="25" t="s">
        <v>9</v>
      </c>
      <c r="L2" s="25" t="s">
        <v>10</v>
      </c>
      <c r="M2" s="25" t="s">
        <v>11</v>
      </c>
    </row>
    <row r="3" spans="1:13" ht="16" thickTop="1" x14ac:dyDescent="0.2">
      <c r="A3" s="50" t="s">
        <v>65</v>
      </c>
      <c r="B3" s="50"/>
      <c r="C3" s="14">
        <v>77096</v>
      </c>
      <c r="D3" s="14">
        <v>68113</v>
      </c>
      <c r="E3" s="14">
        <v>62835</v>
      </c>
      <c r="F3" s="14">
        <v>58140</v>
      </c>
      <c r="G3" s="14">
        <v>49718</v>
      </c>
      <c r="H3" s="14">
        <v>39616</v>
      </c>
      <c r="I3" s="14">
        <v>26274</v>
      </c>
      <c r="J3" s="14">
        <v>14090</v>
      </c>
      <c r="K3" s="14">
        <v>17740</v>
      </c>
      <c r="L3" s="14">
        <v>20876</v>
      </c>
      <c r="M3" s="15">
        <f>(L3-C3)/C3</f>
        <v>-0.72922071183978421</v>
      </c>
    </row>
    <row r="4" spans="1:13" x14ac:dyDescent="0.2">
      <c r="B4" t="s">
        <v>12</v>
      </c>
      <c r="C4" s="1">
        <v>52865</v>
      </c>
      <c r="D4" s="1">
        <v>46749</v>
      </c>
      <c r="E4" s="1">
        <v>43259</v>
      </c>
      <c r="F4" s="1">
        <v>38794</v>
      </c>
      <c r="G4" s="1">
        <v>31180</v>
      </c>
      <c r="H4" s="1">
        <v>23042</v>
      </c>
      <c r="I4" s="1">
        <v>12824</v>
      </c>
      <c r="J4" s="1">
        <v>8030</v>
      </c>
      <c r="K4" s="1">
        <v>9031</v>
      </c>
      <c r="L4" s="1">
        <v>12012</v>
      </c>
      <c r="M4" s="2">
        <v>-0.77277972193322597</v>
      </c>
    </row>
    <row r="5" spans="1:13" x14ac:dyDescent="0.2">
      <c r="B5" t="s">
        <v>13</v>
      </c>
      <c r="C5" s="1">
        <v>17487</v>
      </c>
      <c r="D5" s="1">
        <v>15085</v>
      </c>
      <c r="E5" s="1">
        <v>13840</v>
      </c>
      <c r="F5" s="1">
        <v>13362</v>
      </c>
      <c r="G5" s="1">
        <v>13003</v>
      </c>
      <c r="H5" s="1">
        <v>11752</v>
      </c>
      <c r="I5" s="1">
        <v>9492</v>
      </c>
      <c r="J5" s="1">
        <v>4127</v>
      </c>
      <c r="K5" s="1">
        <v>5482</v>
      </c>
      <c r="L5" s="1">
        <v>5405</v>
      </c>
      <c r="M5" s="2">
        <v>-0.69091324984274005</v>
      </c>
    </row>
    <row r="6" spans="1:13" x14ac:dyDescent="0.2">
      <c r="B6" t="s">
        <v>14</v>
      </c>
      <c r="C6" s="1">
        <v>4596</v>
      </c>
      <c r="D6" s="1">
        <v>4170</v>
      </c>
      <c r="E6" s="1">
        <v>3725</v>
      </c>
      <c r="F6" s="1">
        <v>3858</v>
      </c>
      <c r="G6" s="1">
        <v>3693</v>
      </c>
      <c r="H6" s="1">
        <v>3040</v>
      </c>
      <c r="I6" s="1">
        <v>2486</v>
      </c>
      <c r="J6" s="1">
        <v>1059</v>
      </c>
      <c r="K6" s="1">
        <v>1600</v>
      </c>
      <c r="L6" s="1">
        <v>1920</v>
      </c>
      <c r="M6" s="2">
        <v>-0.58224543080940006</v>
      </c>
    </row>
    <row r="7" spans="1:13" x14ac:dyDescent="0.2">
      <c r="B7" t="s">
        <v>15</v>
      </c>
      <c r="C7" s="1">
        <v>2148</v>
      </c>
      <c r="D7" s="1">
        <v>2109</v>
      </c>
      <c r="E7" s="1">
        <v>2011</v>
      </c>
      <c r="F7" s="1">
        <v>2126</v>
      </c>
      <c r="G7" s="1">
        <v>1842</v>
      </c>
      <c r="H7" s="1">
        <v>1782</v>
      </c>
      <c r="I7" s="1">
        <v>1472</v>
      </c>
      <c r="J7" s="1">
        <v>874</v>
      </c>
      <c r="K7" s="1">
        <v>1627</v>
      </c>
      <c r="L7" s="1">
        <v>1539</v>
      </c>
      <c r="M7" s="2">
        <v>-0.283519553072626</v>
      </c>
    </row>
    <row r="8" spans="1:13" x14ac:dyDescent="0.2">
      <c r="A8" s="52" t="s">
        <v>66</v>
      </c>
      <c r="B8" s="52"/>
      <c r="C8" s="18">
        <v>55</v>
      </c>
      <c r="D8" s="18">
        <v>57</v>
      </c>
      <c r="E8" s="18">
        <v>57</v>
      </c>
      <c r="F8" s="18">
        <v>63</v>
      </c>
      <c r="G8" s="18">
        <v>68</v>
      </c>
      <c r="H8" s="18">
        <v>75</v>
      </c>
      <c r="I8" s="18">
        <v>91</v>
      </c>
      <c r="J8" s="18">
        <v>87</v>
      </c>
      <c r="K8" s="18">
        <v>120</v>
      </c>
      <c r="L8" s="18">
        <v>105</v>
      </c>
      <c r="M8" s="19">
        <f>(L8-C8)/C8</f>
        <v>0.90909090909090906</v>
      </c>
    </row>
    <row r="9" spans="1:13" x14ac:dyDescent="0.2">
      <c r="A9" s="53" t="s">
        <v>67</v>
      </c>
      <c r="B9" s="53"/>
      <c r="C9" s="16">
        <v>10</v>
      </c>
      <c r="D9" s="16">
        <v>9</v>
      </c>
      <c r="E9" s="16">
        <v>9</v>
      </c>
      <c r="F9" s="16">
        <v>10</v>
      </c>
      <c r="G9" s="16">
        <v>13</v>
      </c>
      <c r="H9" s="16">
        <v>17</v>
      </c>
      <c r="I9" s="16">
        <v>32</v>
      </c>
      <c r="J9" s="16">
        <v>16</v>
      </c>
      <c r="K9" s="16">
        <v>28</v>
      </c>
      <c r="L9" s="16">
        <v>17</v>
      </c>
      <c r="M9" s="17">
        <f>(L9-C9)/C9</f>
        <v>0.7</v>
      </c>
    </row>
    <row r="10" spans="1:13" x14ac:dyDescent="0.2">
      <c r="A10" s="24" t="s">
        <v>16</v>
      </c>
      <c r="B10" s="24"/>
      <c r="C10" s="16">
        <v>4243148</v>
      </c>
      <c r="D10" s="16">
        <v>3810372</v>
      </c>
      <c r="E10" s="16">
        <v>3653846</v>
      </c>
      <c r="F10" s="16">
        <v>3530123</v>
      </c>
      <c r="G10" s="16">
        <v>3303116</v>
      </c>
      <c r="H10" s="16">
        <v>2936613</v>
      </c>
      <c r="I10" s="16">
        <v>2161517</v>
      </c>
      <c r="J10" s="16">
        <v>1824980</v>
      </c>
      <c r="K10" s="16">
        <v>2057047</v>
      </c>
      <c r="L10" s="16">
        <v>2156980</v>
      </c>
      <c r="M10" s="17">
        <f>(L10-C10)/C10</f>
        <v>-0.49165572353356518</v>
      </c>
    </row>
    <row r="12" spans="1:13" x14ac:dyDescent="0.2">
      <c r="A12" s="22"/>
    </row>
    <row r="13" spans="1:13" x14ac:dyDescent="0.2">
      <c r="A13" s="22"/>
    </row>
  </sheetData>
  <mergeCells count="4">
    <mergeCell ref="A3:B3"/>
    <mergeCell ref="A8:B8"/>
    <mergeCell ref="A9:B9"/>
    <mergeCell ref="A1:M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7CFE-45A7-4693-9818-F1C2BD550E0A}">
  <dimension ref="A1:L26"/>
  <sheetViews>
    <sheetView workbookViewId="0">
      <selection sqref="A1:L1"/>
    </sheetView>
  </sheetViews>
  <sheetFormatPr baseColWidth="10" defaultColWidth="8.83203125" defaultRowHeight="15" x14ac:dyDescent="0.2"/>
  <cols>
    <col min="1" max="1" width="17.83203125" bestFit="1" customWidth="1"/>
    <col min="2" max="7" width="10.1640625" bestFit="1" customWidth="1"/>
    <col min="8" max="11" width="9.1640625" bestFit="1" customWidth="1"/>
    <col min="12" max="12" width="16.5" bestFit="1" customWidth="1"/>
  </cols>
  <sheetData>
    <row r="1" spans="1:12" x14ac:dyDescent="0.2">
      <c r="A1" s="55" t="s">
        <v>17</v>
      </c>
      <c r="B1" s="55"/>
      <c r="C1" s="55"/>
      <c r="D1" s="55"/>
      <c r="E1" s="55"/>
      <c r="F1" s="55"/>
      <c r="G1" s="55"/>
      <c r="H1" s="55"/>
      <c r="I1" s="55"/>
      <c r="J1" s="55"/>
      <c r="K1" s="55"/>
      <c r="L1" s="55"/>
    </row>
    <row r="2" spans="1:12" ht="16" thickBot="1" x14ac:dyDescent="0.25">
      <c r="A2" s="20"/>
      <c r="B2" s="25" t="s">
        <v>1</v>
      </c>
      <c r="C2" s="25" t="s">
        <v>2</v>
      </c>
      <c r="D2" s="25" t="s">
        <v>3</v>
      </c>
      <c r="E2" s="25" t="s">
        <v>4</v>
      </c>
      <c r="F2" s="25" t="s">
        <v>5</v>
      </c>
      <c r="G2" s="25" t="s">
        <v>6</v>
      </c>
      <c r="H2" s="25" t="s">
        <v>7</v>
      </c>
      <c r="I2" s="25" t="s">
        <v>8</v>
      </c>
      <c r="J2" s="25" t="s">
        <v>9</v>
      </c>
      <c r="K2" s="25" t="s">
        <v>10</v>
      </c>
      <c r="L2" s="25" t="s">
        <v>11</v>
      </c>
    </row>
    <row r="3" spans="1:12" ht="16" thickTop="1" x14ac:dyDescent="0.2">
      <c r="A3" s="23" t="s">
        <v>18</v>
      </c>
      <c r="B3" s="1">
        <v>13107</v>
      </c>
      <c r="C3" s="1">
        <v>12214</v>
      </c>
      <c r="D3" s="1">
        <v>12275</v>
      </c>
      <c r="E3" s="1">
        <v>12059</v>
      </c>
      <c r="F3" s="1">
        <v>11530</v>
      </c>
      <c r="G3" s="1">
        <v>9880</v>
      </c>
      <c r="H3" s="1">
        <v>7883</v>
      </c>
      <c r="I3" s="1">
        <v>6620</v>
      </c>
      <c r="J3" s="1">
        <v>8368</v>
      </c>
      <c r="K3" s="1">
        <v>9597</v>
      </c>
      <c r="L3" s="2">
        <f t="shared" ref="L3:L7" si="0">(K3-B3)/B3</f>
        <v>-0.26779583428702219</v>
      </c>
    </row>
    <row r="4" spans="1:12" x14ac:dyDescent="0.2">
      <c r="A4" s="23" t="s">
        <v>19</v>
      </c>
      <c r="B4" s="1">
        <v>20381</v>
      </c>
      <c r="C4" s="1">
        <v>18718</v>
      </c>
      <c r="D4" s="1">
        <v>17786</v>
      </c>
      <c r="E4" s="1">
        <v>16391</v>
      </c>
      <c r="F4" s="1">
        <v>14020</v>
      </c>
      <c r="G4" s="1">
        <v>11189</v>
      </c>
      <c r="H4" s="1">
        <v>6938</v>
      </c>
      <c r="I4" s="1">
        <v>2982</v>
      </c>
      <c r="J4" s="1">
        <v>3994</v>
      </c>
      <c r="K4" s="1">
        <v>4885</v>
      </c>
      <c r="L4" s="2">
        <f t="shared" si="0"/>
        <v>-0.76031598057013883</v>
      </c>
    </row>
    <row r="5" spans="1:12" x14ac:dyDescent="0.2">
      <c r="A5" s="23" t="s">
        <v>20</v>
      </c>
      <c r="B5" s="1">
        <v>31181</v>
      </c>
      <c r="C5" s="1">
        <v>26071</v>
      </c>
      <c r="D5" s="1">
        <v>22345</v>
      </c>
      <c r="E5" s="1">
        <v>20364</v>
      </c>
      <c r="F5" s="1">
        <v>15897</v>
      </c>
      <c r="G5" s="1">
        <v>10986</v>
      </c>
      <c r="H5" s="1">
        <v>5488</v>
      </c>
      <c r="I5" s="1">
        <v>2044</v>
      </c>
      <c r="J5" s="1">
        <v>2622</v>
      </c>
      <c r="K5" s="1">
        <v>3644</v>
      </c>
      <c r="L5" s="2">
        <f t="shared" si="0"/>
        <v>-0.88313395978320131</v>
      </c>
    </row>
    <row r="6" spans="1:12" x14ac:dyDescent="0.2">
      <c r="A6" s="23" t="s">
        <v>21</v>
      </c>
      <c r="B6" s="1">
        <v>9955</v>
      </c>
      <c r="C6" s="1">
        <v>8854</v>
      </c>
      <c r="D6" s="1">
        <v>8322</v>
      </c>
      <c r="E6" s="1">
        <v>7545</v>
      </c>
      <c r="F6" s="1">
        <v>6967</v>
      </c>
      <c r="G6" s="1">
        <v>6661</v>
      </c>
      <c r="H6" s="1">
        <v>5407</v>
      </c>
      <c r="I6" s="1">
        <v>2273</v>
      </c>
      <c r="J6" s="1">
        <v>2538</v>
      </c>
      <c r="K6" s="1">
        <v>2463</v>
      </c>
      <c r="L6" s="2">
        <f t="shared" si="0"/>
        <v>-0.75258663987945751</v>
      </c>
    </row>
    <row r="7" spans="1:12" x14ac:dyDescent="0.2">
      <c r="A7" s="23" t="s">
        <v>22</v>
      </c>
      <c r="B7" s="1">
        <v>2228</v>
      </c>
      <c r="C7" s="1">
        <v>2066</v>
      </c>
      <c r="D7" s="1">
        <v>1873</v>
      </c>
      <c r="E7" s="1">
        <v>1604</v>
      </c>
      <c r="F7" s="1">
        <v>1065</v>
      </c>
      <c r="G7" s="1">
        <v>683</v>
      </c>
      <c r="H7" s="1">
        <v>383</v>
      </c>
      <c r="I7" s="1">
        <v>63</v>
      </c>
      <c r="J7" s="1">
        <v>95</v>
      </c>
      <c r="K7" s="1">
        <v>191</v>
      </c>
      <c r="L7" s="2">
        <f t="shared" si="0"/>
        <v>-0.9142728904847397</v>
      </c>
    </row>
    <row r="8" spans="1:12" x14ac:dyDescent="0.2">
      <c r="A8" s="23" t="s">
        <v>23</v>
      </c>
      <c r="B8" s="1">
        <v>244</v>
      </c>
      <c r="C8" s="1">
        <v>190</v>
      </c>
      <c r="D8" s="1">
        <v>234</v>
      </c>
      <c r="E8" s="1">
        <v>177</v>
      </c>
      <c r="F8" s="1">
        <v>239</v>
      </c>
      <c r="G8" s="1">
        <v>217</v>
      </c>
      <c r="H8" s="1">
        <v>175</v>
      </c>
      <c r="I8" s="1">
        <v>108</v>
      </c>
      <c r="J8" s="1">
        <v>123</v>
      </c>
      <c r="K8" s="1">
        <v>96</v>
      </c>
      <c r="L8" s="2">
        <f>(K8-B8)/B8</f>
        <v>-0.60655737704918034</v>
      </c>
    </row>
    <row r="9" spans="1:12" x14ac:dyDescent="0.2">
      <c r="A9" s="23"/>
      <c r="B9" s="1"/>
      <c r="C9" s="1"/>
      <c r="D9" s="1"/>
      <c r="E9" s="1"/>
      <c r="F9" s="1"/>
      <c r="G9" s="1"/>
      <c r="H9" s="1"/>
      <c r="I9" s="1"/>
      <c r="J9" s="1"/>
      <c r="K9" s="1"/>
      <c r="L9" s="2"/>
    </row>
    <row r="10" spans="1:12" x14ac:dyDescent="0.2">
      <c r="A10" s="28"/>
      <c r="B10" s="55" t="s">
        <v>58</v>
      </c>
      <c r="C10" s="55"/>
      <c r="D10" s="55"/>
      <c r="E10" s="55"/>
      <c r="F10" s="55"/>
      <c r="G10" s="55"/>
      <c r="H10" s="55"/>
      <c r="I10" s="55"/>
      <c r="J10" s="55"/>
      <c r="K10" s="55"/>
      <c r="L10" s="55"/>
    </row>
    <row r="11" spans="1:12" ht="16" thickBot="1" x14ac:dyDescent="0.25">
      <c r="A11" s="20"/>
      <c r="B11" s="25" t="s">
        <v>1</v>
      </c>
      <c r="C11" s="25" t="s">
        <v>2</v>
      </c>
      <c r="D11" s="25" t="s">
        <v>3</v>
      </c>
      <c r="E11" s="25" t="s">
        <v>4</v>
      </c>
      <c r="F11" s="25" t="s">
        <v>5</v>
      </c>
      <c r="G11" s="25" t="s">
        <v>6</v>
      </c>
      <c r="H11" s="25" t="s">
        <v>7</v>
      </c>
      <c r="I11" s="25" t="s">
        <v>8</v>
      </c>
      <c r="J11" s="25" t="s">
        <v>9</v>
      </c>
      <c r="K11" s="25" t="s">
        <v>10</v>
      </c>
      <c r="L11" s="25" t="s">
        <v>11</v>
      </c>
    </row>
    <row r="12" spans="1:12" ht="16" thickTop="1" x14ac:dyDescent="0.2">
      <c r="A12" s="23" t="s">
        <v>18</v>
      </c>
      <c r="B12" s="1">
        <v>125</v>
      </c>
      <c r="C12" s="1">
        <v>124</v>
      </c>
      <c r="D12" s="1">
        <v>110</v>
      </c>
      <c r="E12" s="1">
        <v>117</v>
      </c>
      <c r="F12" s="1">
        <v>112</v>
      </c>
      <c r="G12" s="1">
        <v>116</v>
      </c>
      <c r="H12" s="1">
        <v>118</v>
      </c>
      <c r="I12" s="1">
        <v>90</v>
      </c>
      <c r="J12" s="1">
        <v>152</v>
      </c>
      <c r="K12" s="1">
        <v>144</v>
      </c>
      <c r="L12" s="2">
        <f t="shared" ref="L12:L16" si="1">(K12-B12)/B12</f>
        <v>0.152</v>
      </c>
    </row>
    <row r="13" spans="1:12" x14ac:dyDescent="0.2">
      <c r="A13" s="23" t="s">
        <v>19</v>
      </c>
      <c r="B13" s="1">
        <v>71</v>
      </c>
      <c r="C13" s="1">
        <v>73</v>
      </c>
      <c r="D13" s="1">
        <v>73</v>
      </c>
      <c r="E13" s="1">
        <v>81</v>
      </c>
      <c r="F13" s="1">
        <v>83</v>
      </c>
      <c r="G13" s="1">
        <v>90</v>
      </c>
      <c r="H13" s="1">
        <v>112</v>
      </c>
      <c r="I13" s="1">
        <v>100</v>
      </c>
      <c r="J13" s="1">
        <v>112</v>
      </c>
      <c r="K13" s="1">
        <v>88</v>
      </c>
      <c r="L13" s="2">
        <f t="shared" si="1"/>
        <v>0.23943661971830985</v>
      </c>
    </row>
    <row r="14" spans="1:12" x14ac:dyDescent="0.2">
      <c r="A14" s="23" t="s">
        <v>20</v>
      </c>
      <c r="B14" s="1">
        <v>21</v>
      </c>
      <c r="C14" s="1">
        <v>20</v>
      </c>
      <c r="D14" s="1">
        <v>20</v>
      </c>
      <c r="E14" s="1">
        <v>21</v>
      </c>
      <c r="F14" s="1">
        <v>25</v>
      </c>
      <c r="G14" s="1">
        <v>32</v>
      </c>
      <c r="H14" s="1">
        <v>49</v>
      </c>
      <c r="I14" s="1">
        <v>57</v>
      </c>
      <c r="J14" s="1">
        <v>59</v>
      </c>
      <c r="K14" s="1">
        <v>49</v>
      </c>
      <c r="L14" s="2">
        <f t="shared" si="1"/>
        <v>1.3333333333333333</v>
      </c>
    </row>
    <row r="15" spans="1:12" x14ac:dyDescent="0.2">
      <c r="A15" s="23" t="s">
        <v>21</v>
      </c>
      <c r="B15">
        <v>49</v>
      </c>
      <c r="C15">
        <v>53</v>
      </c>
      <c r="D15">
        <v>57</v>
      </c>
      <c r="E15">
        <v>62</v>
      </c>
      <c r="F15">
        <v>68</v>
      </c>
      <c r="G15">
        <v>66</v>
      </c>
      <c r="H15">
        <v>72</v>
      </c>
      <c r="I15">
        <v>92</v>
      </c>
      <c r="J15">
        <v>94</v>
      </c>
      <c r="K15">
        <v>72</v>
      </c>
      <c r="L15" s="2">
        <f t="shared" si="1"/>
        <v>0.46938775510204084</v>
      </c>
    </row>
    <row r="16" spans="1:12" x14ac:dyDescent="0.2">
      <c r="A16" s="23" t="s">
        <v>22</v>
      </c>
      <c r="B16">
        <v>7</v>
      </c>
      <c r="C16">
        <v>9</v>
      </c>
      <c r="D16">
        <v>7</v>
      </c>
      <c r="E16">
        <v>10</v>
      </c>
      <c r="F16">
        <v>15</v>
      </c>
      <c r="G16">
        <v>19</v>
      </c>
      <c r="H16">
        <v>28</v>
      </c>
      <c r="I16">
        <v>43</v>
      </c>
      <c r="J16">
        <v>53</v>
      </c>
      <c r="K16">
        <v>24</v>
      </c>
      <c r="L16" s="2">
        <f t="shared" si="1"/>
        <v>2.4285714285714284</v>
      </c>
    </row>
    <row r="18" spans="1:6" x14ac:dyDescent="0.2">
      <c r="A18" s="55" t="s">
        <v>24</v>
      </c>
      <c r="B18" s="55"/>
      <c r="C18" s="55"/>
      <c r="D18" s="55"/>
      <c r="E18" s="55"/>
      <c r="F18" s="55"/>
    </row>
    <row r="19" spans="1:6" ht="16" thickBot="1" x14ac:dyDescent="0.25">
      <c r="A19" s="20"/>
      <c r="B19" s="56" t="s">
        <v>1</v>
      </c>
      <c r="C19" s="56"/>
      <c r="D19" s="57" t="s">
        <v>10</v>
      </c>
      <c r="E19" s="56"/>
      <c r="F19" s="26" t="s">
        <v>25</v>
      </c>
    </row>
    <row r="20" spans="1:6" ht="16" thickTop="1" x14ac:dyDescent="0.2">
      <c r="A20" s="23" t="s">
        <v>18</v>
      </c>
      <c r="B20" s="1">
        <v>13107</v>
      </c>
      <c r="C20" s="2">
        <f>B20/$B$26</f>
        <v>0.17000882017225277</v>
      </c>
      <c r="D20" s="4">
        <v>9597</v>
      </c>
      <c r="E20" s="5">
        <f t="shared" ref="E20:E25" si="2">D20/$D$26</f>
        <v>0.45971450469438591</v>
      </c>
      <c r="F20" s="7">
        <f t="shared" ref="F20:F25" si="3">E20-C20</f>
        <v>0.28970568452213313</v>
      </c>
    </row>
    <row r="21" spans="1:6" x14ac:dyDescent="0.2">
      <c r="A21" s="23" t="s">
        <v>19</v>
      </c>
      <c r="B21" s="1">
        <v>20381</v>
      </c>
      <c r="C21" s="2">
        <f t="shared" ref="C21:C25" si="4">B21/$B$26</f>
        <v>0.26435872159385698</v>
      </c>
      <c r="D21" s="4">
        <v>4885</v>
      </c>
      <c r="E21" s="5">
        <f t="shared" si="2"/>
        <v>0.23400076643035064</v>
      </c>
      <c r="F21" s="7">
        <f t="shared" si="3"/>
        <v>-3.0357955163506339E-2</v>
      </c>
    </row>
    <row r="22" spans="1:6" x14ac:dyDescent="0.2">
      <c r="A22" s="23" t="s">
        <v>20</v>
      </c>
      <c r="B22" s="1">
        <v>31181</v>
      </c>
      <c r="C22" s="2">
        <f t="shared" si="4"/>
        <v>0.40444381031441318</v>
      </c>
      <c r="D22" s="4">
        <v>3644</v>
      </c>
      <c r="E22" s="5">
        <f t="shared" si="2"/>
        <v>0.17455451235868941</v>
      </c>
      <c r="F22" s="7">
        <f t="shared" si="3"/>
        <v>-0.22988929795572377</v>
      </c>
    </row>
    <row r="23" spans="1:6" x14ac:dyDescent="0.2">
      <c r="A23" s="23" t="s">
        <v>21</v>
      </c>
      <c r="B23" s="1">
        <v>9955</v>
      </c>
      <c r="C23" s="2">
        <f t="shared" si="4"/>
        <v>0.12912472761232749</v>
      </c>
      <c r="D23" s="4">
        <v>2463</v>
      </c>
      <c r="E23" s="5">
        <f t="shared" si="2"/>
        <v>0.11798237210193524</v>
      </c>
      <c r="F23" s="7">
        <f t="shared" si="3"/>
        <v>-1.1142355510392249E-2</v>
      </c>
    </row>
    <row r="24" spans="1:6" x14ac:dyDescent="0.2">
      <c r="A24" s="23" t="s">
        <v>22</v>
      </c>
      <c r="B24" s="1">
        <v>2228</v>
      </c>
      <c r="C24" s="2">
        <f t="shared" si="4"/>
        <v>2.8899034969388813E-2</v>
      </c>
      <c r="D24" s="4">
        <v>191</v>
      </c>
      <c r="E24" s="5">
        <f t="shared" si="2"/>
        <v>9.1492623107875069E-3</v>
      </c>
      <c r="F24" s="7">
        <f t="shared" si="3"/>
        <v>-1.9749772658601304E-2</v>
      </c>
    </row>
    <row r="25" spans="1:6" x14ac:dyDescent="0.2">
      <c r="A25" s="24" t="s">
        <v>23</v>
      </c>
      <c r="B25" s="12">
        <v>244</v>
      </c>
      <c r="C25" s="13">
        <f t="shared" si="4"/>
        <v>3.164885337760714E-3</v>
      </c>
      <c r="D25" s="46">
        <v>96</v>
      </c>
      <c r="E25" s="13">
        <f t="shared" si="2"/>
        <v>4.5985821038513125E-3</v>
      </c>
      <c r="F25" s="47">
        <f t="shared" si="3"/>
        <v>1.4336967660905984E-3</v>
      </c>
    </row>
    <row r="26" spans="1:6" x14ac:dyDescent="0.2">
      <c r="A26" s="23" t="s">
        <v>52</v>
      </c>
      <c r="B26" s="30">
        <f>SUM(B20:B25)</f>
        <v>77096</v>
      </c>
      <c r="C26" s="10"/>
      <c r="D26" s="30">
        <f>SUM(D20:D25)</f>
        <v>20876</v>
      </c>
      <c r="F26" s="6"/>
    </row>
  </sheetData>
  <mergeCells count="5">
    <mergeCell ref="A1:L1"/>
    <mergeCell ref="A18:F18"/>
    <mergeCell ref="B10:L10"/>
    <mergeCell ref="B19:C19"/>
    <mergeCell ref="D19:E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FC1A-7F11-4A05-9A1C-FC47BCADF72A}">
  <dimension ref="A1:L18"/>
  <sheetViews>
    <sheetView workbookViewId="0">
      <selection sqref="A1:L1"/>
    </sheetView>
  </sheetViews>
  <sheetFormatPr baseColWidth="10" defaultColWidth="8.83203125" defaultRowHeight="15" x14ac:dyDescent="0.2"/>
  <cols>
    <col min="1" max="1" width="21.83203125" customWidth="1"/>
    <col min="12" max="12" width="16.5" bestFit="1" customWidth="1"/>
  </cols>
  <sheetData>
    <row r="1" spans="1:12" x14ac:dyDescent="0.2">
      <c r="A1" s="55" t="s">
        <v>26</v>
      </c>
      <c r="B1" s="55"/>
      <c r="C1" s="55"/>
      <c r="D1" s="55"/>
      <c r="E1" s="55"/>
      <c r="F1" s="55"/>
      <c r="G1" s="55"/>
      <c r="H1" s="55"/>
      <c r="I1" s="55"/>
      <c r="J1" s="55"/>
      <c r="K1" s="55"/>
      <c r="L1" s="55"/>
    </row>
    <row r="2" spans="1:12" ht="16" thickBot="1" x14ac:dyDescent="0.25">
      <c r="A2" s="20"/>
      <c r="B2" s="25" t="s">
        <v>1</v>
      </c>
      <c r="C2" s="25" t="s">
        <v>2</v>
      </c>
      <c r="D2" s="25" t="s">
        <v>3</v>
      </c>
      <c r="E2" s="25" t="s">
        <v>4</v>
      </c>
      <c r="F2" s="25" t="s">
        <v>5</v>
      </c>
      <c r="G2" s="25" t="s">
        <v>6</v>
      </c>
      <c r="H2" s="25" t="s">
        <v>7</v>
      </c>
      <c r="I2" s="25" t="s">
        <v>8</v>
      </c>
      <c r="J2" s="25" t="s">
        <v>9</v>
      </c>
      <c r="K2" s="25" t="s">
        <v>10</v>
      </c>
      <c r="L2" s="25" t="s">
        <v>11</v>
      </c>
    </row>
    <row r="3" spans="1:12" ht="33" thickTop="1" x14ac:dyDescent="0.2">
      <c r="A3" s="8" t="s">
        <v>27</v>
      </c>
      <c r="B3" s="1">
        <v>48595</v>
      </c>
      <c r="C3" s="1">
        <v>41208</v>
      </c>
      <c r="D3" s="1">
        <v>36854</v>
      </c>
      <c r="E3" s="1">
        <v>33294</v>
      </c>
      <c r="F3" s="1">
        <v>27433</v>
      </c>
      <c r="G3" s="1">
        <v>20104</v>
      </c>
      <c r="H3" s="1">
        <v>12425</v>
      </c>
      <c r="I3" s="1">
        <v>7217</v>
      </c>
      <c r="J3" s="1">
        <v>8570</v>
      </c>
      <c r="K3" s="1">
        <v>10155</v>
      </c>
      <c r="L3" s="2">
        <f>(K3-B3)/B3</f>
        <v>-0.79102788352711184</v>
      </c>
    </row>
    <row r="4" spans="1:12" ht="48" x14ac:dyDescent="0.2">
      <c r="A4" s="8" t="s">
        <v>28</v>
      </c>
      <c r="B4" s="1">
        <v>28501</v>
      </c>
      <c r="C4" s="1">
        <v>26905</v>
      </c>
      <c r="D4" s="1">
        <v>25981</v>
      </c>
      <c r="E4" s="1">
        <v>24846</v>
      </c>
      <c r="F4" s="1">
        <v>22285</v>
      </c>
      <c r="G4" s="1">
        <v>19512</v>
      </c>
      <c r="H4" s="1">
        <v>13849</v>
      </c>
      <c r="I4" s="1">
        <v>6873</v>
      </c>
      <c r="J4" s="1">
        <v>9170</v>
      </c>
      <c r="K4" s="1">
        <v>10721</v>
      </c>
      <c r="L4" s="2">
        <f>(K4-B4)/B4</f>
        <v>-0.62383776007859371</v>
      </c>
    </row>
    <row r="5" spans="1:12" x14ac:dyDescent="0.2">
      <c r="A5" s="8"/>
      <c r="B5" s="1"/>
      <c r="C5" s="1"/>
      <c r="D5" s="1"/>
      <c r="E5" s="1"/>
      <c r="F5" s="1"/>
      <c r="G5" s="1"/>
      <c r="H5" s="1"/>
      <c r="I5" s="1"/>
      <c r="J5" s="1"/>
      <c r="K5" s="1"/>
      <c r="L5" s="2"/>
    </row>
    <row r="6" spans="1:12" x14ac:dyDescent="0.2">
      <c r="A6" s="55" t="s">
        <v>57</v>
      </c>
      <c r="B6" s="55"/>
      <c r="C6" s="55"/>
      <c r="D6" s="55"/>
      <c r="E6" s="55"/>
      <c r="F6" s="55"/>
      <c r="G6" s="55"/>
      <c r="H6" s="55"/>
      <c r="I6" s="55"/>
      <c r="J6" s="55"/>
      <c r="K6" s="55"/>
      <c r="L6" s="55"/>
    </row>
    <row r="7" spans="1:12" ht="16" thickBot="1" x14ac:dyDescent="0.25">
      <c r="A7" s="20"/>
      <c r="B7" s="25" t="s">
        <v>1</v>
      </c>
      <c r="C7" s="25" t="s">
        <v>2</v>
      </c>
      <c r="D7" s="25" t="s">
        <v>3</v>
      </c>
      <c r="E7" s="25" t="s">
        <v>4</v>
      </c>
      <c r="F7" s="25" t="s">
        <v>5</v>
      </c>
      <c r="G7" s="25" t="s">
        <v>6</v>
      </c>
      <c r="H7" s="25" t="s">
        <v>7</v>
      </c>
      <c r="I7" s="25" t="s">
        <v>8</v>
      </c>
      <c r="J7" s="25" t="s">
        <v>9</v>
      </c>
      <c r="K7" s="25" t="s">
        <v>10</v>
      </c>
      <c r="L7" s="25" t="s">
        <v>11</v>
      </c>
    </row>
    <row r="8" spans="1:12" ht="33" thickTop="1" x14ac:dyDescent="0.2">
      <c r="A8" s="8" t="s">
        <v>27</v>
      </c>
      <c r="B8" s="1">
        <v>40</v>
      </c>
      <c r="C8" s="1">
        <v>39</v>
      </c>
      <c r="D8" s="1">
        <v>38</v>
      </c>
      <c r="E8" s="1">
        <v>41</v>
      </c>
      <c r="F8" s="1">
        <v>46</v>
      </c>
      <c r="G8" s="1">
        <v>52</v>
      </c>
      <c r="H8" s="1">
        <v>67</v>
      </c>
      <c r="I8" s="1">
        <v>48</v>
      </c>
      <c r="J8" s="1">
        <v>67</v>
      </c>
      <c r="K8" s="1">
        <v>61</v>
      </c>
      <c r="L8" s="2">
        <f>(K8-B8)/B8</f>
        <v>0.52500000000000002</v>
      </c>
    </row>
    <row r="9" spans="1:12" ht="48" x14ac:dyDescent="0.2">
      <c r="A9" s="8" t="s">
        <v>28</v>
      </c>
      <c r="B9" s="1">
        <v>81</v>
      </c>
      <c r="C9" s="1">
        <v>86</v>
      </c>
      <c r="D9" s="1">
        <v>85</v>
      </c>
      <c r="E9" s="1">
        <v>92</v>
      </c>
      <c r="F9" s="1">
        <v>94</v>
      </c>
      <c r="G9" s="1">
        <v>99</v>
      </c>
      <c r="H9" s="1">
        <v>113</v>
      </c>
      <c r="I9" s="1">
        <v>128</v>
      </c>
      <c r="J9" s="1">
        <v>170</v>
      </c>
      <c r="K9" s="1">
        <v>146</v>
      </c>
      <c r="L9" s="2">
        <f>(K9-B9)/B9</f>
        <v>0.80246913580246915</v>
      </c>
    </row>
    <row r="10" spans="1:12" x14ac:dyDescent="0.2">
      <c r="A10" s="9"/>
    </row>
    <row r="11" spans="1:12" x14ac:dyDescent="0.2">
      <c r="A11" s="55" t="s">
        <v>24</v>
      </c>
      <c r="B11" s="55"/>
      <c r="C11" s="55"/>
      <c r="D11" s="55"/>
      <c r="E11" s="55"/>
      <c r="F11" s="55"/>
    </row>
    <row r="12" spans="1:12" ht="16" thickBot="1" x14ac:dyDescent="0.25">
      <c r="A12" s="20"/>
      <c r="B12" s="56" t="s">
        <v>1</v>
      </c>
      <c r="C12" s="56"/>
      <c r="D12" s="57" t="s">
        <v>10</v>
      </c>
      <c r="E12" s="56"/>
      <c r="F12" s="26" t="s">
        <v>25</v>
      </c>
    </row>
    <row r="13" spans="1:12" ht="33" thickTop="1" x14ac:dyDescent="0.2">
      <c r="A13" s="8" t="s">
        <v>27</v>
      </c>
      <c r="B13" s="1">
        <f>B3</f>
        <v>48595</v>
      </c>
      <c r="C13" s="2">
        <f>B13/$B$15</f>
        <v>0.63031804503476185</v>
      </c>
      <c r="D13" s="4">
        <f>K3</f>
        <v>10155</v>
      </c>
      <c r="E13" s="5">
        <f>D13/$D$15</f>
        <v>0.48644376317302163</v>
      </c>
      <c r="F13" s="7">
        <f>E13-C13</f>
        <v>-0.14387428186174023</v>
      </c>
    </row>
    <row r="14" spans="1:12" ht="48" x14ac:dyDescent="0.2">
      <c r="A14" s="48" t="s">
        <v>28</v>
      </c>
      <c r="B14" s="12">
        <f>B4</f>
        <v>28501</v>
      </c>
      <c r="C14" s="13">
        <f>B14/$B$15</f>
        <v>0.36968195496523815</v>
      </c>
      <c r="D14" s="46">
        <f>K4</f>
        <v>10721</v>
      </c>
      <c r="E14" s="13">
        <f>D14/$D$15</f>
        <v>0.51355623682697837</v>
      </c>
      <c r="F14" s="47">
        <f>E14-C14</f>
        <v>0.14387428186174023</v>
      </c>
    </row>
    <row r="15" spans="1:12" x14ac:dyDescent="0.2">
      <c r="A15" s="23" t="s">
        <v>52</v>
      </c>
      <c r="B15" s="30">
        <f>SUM(B13:B14)</f>
        <v>77096</v>
      </c>
      <c r="D15" s="32">
        <f>SUM(D13:D14)</f>
        <v>20876</v>
      </c>
      <c r="F15" s="6"/>
    </row>
    <row r="18" spans="1:1" x14ac:dyDescent="0.2">
      <c r="A18" s="22"/>
    </row>
  </sheetData>
  <mergeCells count="5">
    <mergeCell ref="A1:L1"/>
    <mergeCell ref="A11:F11"/>
    <mergeCell ref="A6:L6"/>
    <mergeCell ref="B12:C12"/>
    <mergeCell ref="D12:E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3554-7D49-440A-85CD-AD8C5DAD0774}">
  <dimension ref="A1:F10"/>
  <sheetViews>
    <sheetView workbookViewId="0">
      <selection sqref="A1:F1"/>
    </sheetView>
  </sheetViews>
  <sheetFormatPr baseColWidth="10" defaultColWidth="8.83203125" defaultRowHeight="15" x14ac:dyDescent="0.2"/>
  <cols>
    <col min="1" max="1" width="17.1640625" bestFit="1" customWidth="1"/>
    <col min="2" max="2" width="22.1640625" customWidth="1"/>
    <col min="3" max="3" width="21.1640625" customWidth="1"/>
    <col min="4" max="4" width="1.83203125" customWidth="1"/>
    <col min="5" max="5" width="33.6640625" customWidth="1"/>
    <col min="6" max="6" width="23.83203125" customWidth="1"/>
  </cols>
  <sheetData>
    <row r="1" spans="1:6" x14ac:dyDescent="0.2">
      <c r="A1" s="54" t="s">
        <v>72</v>
      </c>
      <c r="B1" s="54"/>
      <c r="C1" s="54"/>
      <c r="D1" s="54"/>
      <c r="E1" s="54"/>
      <c r="F1" s="54"/>
    </row>
    <row r="2" spans="1:6" ht="33.75" customHeight="1" x14ac:dyDescent="0.2">
      <c r="A2" s="38"/>
      <c r="B2" s="58" t="s">
        <v>27</v>
      </c>
      <c r="C2" s="58"/>
      <c r="D2" s="42"/>
      <c r="E2" s="58" t="s">
        <v>28</v>
      </c>
      <c r="F2" s="58"/>
    </row>
    <row r="3" spans="1:6" ht="17" thickBot="1" x14ac:dyDescent="0.25">
      <c r="A3" s="39"/>
      <c r="B3" s="41" t="s">
        <v>65</v>
      </c>
      <c r="C3" s="41" t="s">
        <v>70</v>
      </c>
      <c r="D3" s="40"/>
      <c r="E3" s="41" t="s">
        <v>65</v>
      </c>
      <c r="F3" s="41" t="s">
        <v>71</v>
      </c>
    </row>
    <row r="4" spans="1:6" ht="16" thickTop="1" x14ac:dyDescent="0.2">
      <c r="A4" s="27" t="s">
        <v>18</v>
      </c>
      <c r="B4" s="43">
        <v>85310</v>
      </c>
      <c r="C4" s="2">
        <f t="shared" ref="C4:C9" si="0">B4/$B$10</f>
        <v>0.26487866067214783</v>
      </c>
      <c r="D4" s="2"/>
      <c r="E4" s="43">
        <v>18223</v>
      </c>
      <c r="F4" s="2">
        <f t="shared" ref="F4:F9" si="1">E4/$E$10</f>
        <v>0.16208884065963389</v>
      </c>
    </row>
    <row r="5" spans="1:6" x14ac:dyDescent="0.2">
      <c r="A5" s="27" t="s">
        <v>19</v>
      </c>
      <c r="B5" s="43">
        <v>90974</v>
      </c>
      <c r="C5" s="2">
        <f t="shared" si="0"/>
        <v>0.28246479048163142</v>
      </c>
      <c r="D5" s="2"/>
      <c r="E5" s="43">
        <v>26310</v>
      </c>
      <c r="F5" s="2">
        <f t="shared" si="1"/>
        <v>0.23402060021703164</v>
      </c>
    </row>
    <row r="6" spans="1:6" x14ac:dyDescent="0.2">
      <c r="A6" s="27" t="s">
        <v>20</v>
      </c>
      <c r="B6" s="43">
        <v>93465</v>
      </c>
      <c r="C6" s="2">
        <f t="shared" si="0"/>
        <v>0.29019908591867655</v>
      </c>
      <c r="D6" s="2"/>
      <c r="E6" s="43">
        <v>47177</v>
      </c>
      <c r="F6" s="2">
        <f t="shared" si="1"/>
        <v>0.41962713251383132</v>
      </c>
    </row>
    <row r="7" spans="1:6" x14ac:dyDescent="0.2">
      <c r="A7" s="27" t="s">
        <v>21</v>
      </c>
      <c r="B7" s="43">
        <v>42398</v>
      </c>
      <c r="C7" s="2">
        <f t="shared" si="0"/>
        <v>0.1316413721155518</v>
      </c>
      <c r="D7" s="2"/>
      <c r="E7" s="43">
        <v>18587</v>
      </c>
      <c r="F7" s="2">
        <f t="shared" si="1"/>
        <v>0.16532652589258712</v>
      </c>
    </row>
    <row r="8" spans="1:6" x14ac:dyDescent="0.2">
      <c r="A8" s="27" t="s">
        <v>22</v>
      </c>
      <c r="B8" s="43">
        <v>8635</v>
      </c>
      <c r="C8" s="2">
        <f t="shared" si="0"/>
        <v>2.681077523038327E-2</v>
      </c>
      <c r="D8" s="2"/>
      <c r="E8" s="43">
        <v>1616</v>
      </c>
      <c r="F8" s="2">
        <f t="shared" si="1"/>
        <v>1.4373899275968192E-2</v>
      </c>
    </row>
    <row r="9" spans="1:6" x14ac:dyDescent="0.2">
      <c r="A9" s="44" t="s">
        <v>23</v>
      </c>
      <c r="B9" s="45">
        <v>1290</v>
      </c>
      <c r="C9" s="13">
        <f t="shared" si="0"/>
        <v>4.005315581609081E-3</v>
      </c>
      <c r="D9" s="13"/>
      <c r="E9" s="45">
        <v>513</v>
      </c>
      <c r="F9" s="13">
        <f t="shared" si="1"/>
        <v>4.5630014409478231E-3</v>
      </c>
    </row>
    <row r="10" spans="1:6" x14ac:dyDescent="0.2">
      <c r="A10" s="23" t="s">
        <v>52</v>
      </c>
      <c r="B10" s="30">
        <f>SUM(B4:B9)</f>
        <v>322072</v>
      </c>
      <c r="E10" s="30">
        <f>SUM(E4:E9)</f>
        <v>112426</v>
      </c>
    </row>
  </sheetData>
  <mergeCells count="3">
    <mergeCell ref="B2:C2"/>
    <mergeCell ref="E2:F2"/>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EBBCD-A172-4BBC-8592-8F3199EF3A91}">
  <dimension ref="A1:L24"/>
  <sheetViews>
    <sheetView workbookViewId="0">
      <selection sqref="A1:L1"/>
    </sheetView>
  </sheetViews>
  <sheetFormatPr baseColWidth="10" defaultColWidth="8.83203125" defaultRowHeight="15" x14ac:dyDescent="0.2"/>
  <cols>
    <col min="1" max="1" width="17.83203125" bestFit="1" customWidth="1"/>
    <col min="12" max="12" width="16.5" bestFit="1" customWidth="1"/>
  </cols>
  <sheetData>
    <row r="1" spans="1:12" x14ac:dyDescent="0.2">
      <c r="A1" s="55" t="s">
        <v>29</v>
      </c>
      <c r="B1" s="55"/>
      <c r="C1" s="55"/>
      <c r="D1" s="55"/>
      <c r="E1" s="55"/>
      <c r="F1" s="55"/>
      <c r="G1" s="55"/>
      <c r="H1" s="55"/>
      <c r="I1" s="55"/>
      <c r="J1" s="55"/>
      <c r="K1" s="55"/>
      <c r="L1" s="55"/>
    </row>
    <row r="2" spans="1:12" ht="16" thickBot="1" x14ac:dyDescent="0.25">
      <c r="A2" s="20"/>
      <c r="B2" s="25" t="s">
        <v>1</v>
      </c>
      <c r="C2" s="25" t="s">
        <v>2</v>
      </c>
      <c r="D2" s="25" t="s">
        <v>3</v>
      </c>
      <c r="E2" s="25" t="s">
        <v>4</v>
      </c>
      <c r="F2" s="25" t="s">
        <v>5</v>
      </c>
      <c r="G2" s="25" t="s">
        <v>6</v>
      </c>
      <c r="H2" s="25" t="s">
        <v>7</v>
      </c>
      <c r="I2" s="25" t="s">
        <v>8</v>
      </c>
      <c r="J2" s="25" t="s">
        <v>9</v>
      </c>
      <c r="K2" s="25" t="s">
        <v>10</v>
      </c>
      <c r="L2" s="25" t="s">
        <v>11</v>
      </c>
    </row>
    <row r="3" spans="1:12" ht="16" thickTop="1" x14ac:dyDescent="0.2">
      <c r="A3" s="23" t="s">
        <v>68</v>
      </c>
      <c r="B3" s="1">
        <v>21280</v>
      </c>
      <c r="C3" s="1">
        <v>18703</v>
      </c>
      <c r="D3" s="1">
        <v>17183</v>
      </c>
      <c r="E3" s="1">
        <v>15276</v>
      </c>
      <c r="F3" s="1">
        <v>12409</v>
      </c>
      <c r="G3" s="1">
        <v>8970</v>
      </c>
      <c r="H3" s="1">
        <v>5701</v>
      </c>
      <c r="I3" s="1">
        <v>3483</v>
      </c>
      <c r="J3" s="1">
        <v>4033</v>
      </c>
      <c r="K3" s="1">
        <v>4470</v>
      </c>
      <c r="L3" s="2">
        <f>(K3-B3)/B3</f>
        <v>-0.78994360902255634</v>
      </c>
    </row>
    <row r="4" spans="1:12" x14ac:dyDescent="0.2">
      <c r="A4" s="23" t="s">
        <v>30</v>
      </c>
      <c r="B4" s="1">
        <v>44360</v>
      </c>
      <c r="C4" s="1">
        <v>39052</v>
      </c>
      <c r="D4" s="1">
        <v>36044</v>
      </c>
      <c r="E4" s="1">
        <v>33679</v>
      </c>
      <c r="F4" s="1">
        <v>29444</v>
      </c>
      <c r="G4" s="1">
        <v>24252</v>
      </c>
      <c r="H4" s="1">
        <v>16076</v>
      </c>
      <c r="I4" s="1">
        <v>8711</v>
      </c>
      <c r="J4" s="1">
        <v>11034</v>
      </c>
      <c r="K4" s="1">
        <v>13280</v>
      </c>
      <c r="L4" s="2">
        <f>(K4-B4)/B4</f>
        <v>-0.70063119927862938</v>
      </c>
    </row>
    <row r="5" spans="1:12" x14ac:dyDescent="0.2">
      <c r="A5" s="23" t="s">
        <v>59</v>
      </c>
      <c r="B5" s="1">
        <v>11213</v>
      </c>
      <c r="C5" s="1">
        <v>10145</v>
      </c>
      <c r="D5" s="1">
        <v>9386</v>
      </c>
      <c r="E5" s="1">
        <v>8952</v>
      </c>
      <c r="F5" s="1">
        <v>7616</v>
      </c>
      <c r="G5" s="1">
        <v>6154</v>
      </c>
      <c r="H5" s="1">
        <v>4362</v>
      </c>
      <c r="I5" s="1">
        <v>1830</v>
      </c>
      <c r="J5" s="1">
        <v>2498</v>
      </c>
      <c r="K5" s="1">
        <v>2958</v>
      </c>
      <c r="L5" s="2">
        <f>(K5-B5)/B5</f>
        <v>-0.73619905466868818</v>
      </c>
    </row>
    <row r="6" spans="1:12" x14ac:dyDescent="0.2">
      <c r="A6" s="23" t="s">
        <v>23</v>
      </c>
      <c r="B6">
        <v>243</v>
      </c>
      <c r="C6">
        <v>213</v>
      </c>
      <c r="D6">
        <v>222</v>
      </c>
      <c r="E6">
        <v>233</v>
      </c>
      <c r="F6">
        <v>249</v>
      </c>
      <c r="G6">
        <v>240</v>
      </c>
      <c r="H6">
        <v>135</v>
      </c>
      <c r="I6">
        <v>66</v>
      </c>
      <c r="J6">
        <v>175</v>
      </c>
      <c r="K6">
        <v>168</v>
      </c>
      <c r="L6" s="2">
        <f>(K6-B6)/B6</f>
        <v>-0.30864197530864196</v>
      </c>
    </row>
    <row r="7" spans="1:12" x14ac:dyDescent="0.2">
      <c r="A7" s="23"/>
      <c r="L7" s="2"/>
    </row>
    <row r="8" spans="1:12" x14ac:dyDescent="0.2">
      <c r="A8" s="55" t="s">
        <v>56</v>
      </c>
      <c r="B8" s="55"/>
      <c r="C8" s="55"/>
      <c r="D8" s="55"/>
      <c r="E8" s="55"/>
      <c r="F8" s="55"/>
      <c r="G8" s="55"/>
      <c r="H8" s="55"/>
      <c r="I8" s="55"/>
      <c r="J8" s="55"/>
      <c r="K8" s="55"/>
      <c r="L8" s="55"/>
    </row>
    <row r="9" spans="1:12" ht="16" thickBot="1" x14ac:dyDescent="0.25">
      <c r="A9" s="20"/>
      <c r="B9" s="25" t="s">
        <v>1</v>
      </c>
      <c r="C9" s="25" t="s">
        <v>2</v>
      </c>
      <c r="D9" s="25" t="s">
        <v>3</v>
      </c>
      <c r="E9" s="25" t="s">
        <v>4</v>
      </c>
      <c r="F9" s="25" t="s">
        <v>5</v>
      </c>
      <c r="G9" s="25" t="s">
        <v>6</v>
      </c>
      <c r="H9" s="25" t="s">
        <v>7</v>
      </c>
      <c r="I9" s="25" t="s">
        <v>8</v>
      </c>
      <c r="J9" s="25" t="s">
        <v>9</v>
      </c>
      <c r="K9" s="25" t="s">
        <v>10</v>
      </c>
      <c r="L9" s="25" t="s">
        <v>11</v>
      </c>
    </row>
    <row r="10" spans="1:12" ht="16" thickTop="1" x14ac:dyDescent="0.2">
      <c r="A10" s="23" t="s">
        <v>68</v>
      </c>
      <c r="B10" s="1">
        <v>65</v>
      </c>
      <c r="C10" s="1">
        <v>66</v>
      </c>
      <c r="D10" s="1">
        <v>67</v>
      </c>
      <c r="E10" s="1">
        <v>73</v>
      </c>
      <c r="F10" s="1">
        <v>77</v>
      </c>
      <c r="G10" s="1">
        <v>82</v>
      </c>
      <c r="H10" s="1">
        <v>93</v>
      </c>
      <c r="I10" s="1">
        <v>85</v>
      </c>
      <c r="J10" s="1">
        <v>126</v>
      </c>
      <c r="K10" s="1">
        <v>130</v>
      </c>
      <c r="L10" s="2">
        <f>(K10-B10)/B10</f>
        <v>1</v>
      </c>
    </row>
    <row r="11" spans="1:12" x14ac:dyDescent="0.2">
      <c r="A11" s="23" t="s">
        <v>30</v>
      </c>
      <c r="B11" s="1">
        <v>52</v>
      </c>
      <c r="C11" s="1">
        <v>54</v>
      </c>
      <c r="D11" s="1">
        <v>54</v>
      </c>
      <c r="E11" s="1">
        <v>60</v>
      </c>
      <c r="F11" s="1">
        <v>63</v>
      </c>
      <c r="G11" s="1">
        <v>71</v>
      </c>
      <c r="H11" s="1">
        <v>90</v>
      </c>
      <c r="I11" s="1">
        <v>88</v>
      </c>
      <c r="J11" s="1">
        <v>119</v>
      </c>
      <c r="K11" s="1">
        <v>101</v>
      </c>
      <c r="L11" s="2">
        <f>(K11-B11)/B11</f>
        <v>0.94230769230769229</v>
      </c>
    </row>
    <row r="12" spans="1:12" x14ac:dyDescent="0.2">
      <c r="A12" s="23" t="s">
        <v>59</v>
      </c>
      <c r="B12" s="1">
        <v>48</v>
      </c>
      <c r="C12" s="1">
        <v>52</v>
      </c>
      <c r="D12" s="1">
        <v>52</v>
      </c>
      <c r="E12" s="1">
        <v>59</v>
      </c>
      <c r="F12" s="1">
        <v>69</v>
      </c>
      <c r="G12" s="1">
        <v>80</v>
      </c>
      <c r="H12" s="1">
        <v>93</v>
      </c>
      <c r="I12" s="1">
        <v>88</v>
      </c>
      <c r="J12" s="1">
        <v>120</v>
      </c>
      <c r="K12" s="1">
        <v>85</v>
      </c>
      <c r="L12" s="2">
        <f>(K12-B12)/B12</f>
        <v>0.77083333333333337</v>
      </c>
    </row>
    <row r="14" spans="1:12" x14ac:dyDescent="0.2">
      <c r="A14" s="55" t="s">
        <v>24</v>
      </c>
      <c r="B14" s="55"/>
      <c r="C14" s="55"/>
      <c r="D14" s="55"/>
      <c r="E14" s="55"/>
      <c r="F14" s="55"/>
    </row>
    <row r="15" spans="1:12" ht="16" thickBot="1" x14ac:dyDescent="0.25">
      <c r="A15" s="20"/>
      <c r="B15" s="56" t="s">
        <v>1</v>
      </c>
      <c r="C15" s="56"/>
      <c r="D15" s="57" t="s">
        <v>10</v>
      </c>
      <c r="E15" s="56"/>
      <c r="F15" s="26" t="s">
        <v>25</v>
      </c>
    </row>
    <row r="16" spans="1:12" ht="16" thickTop="1" x14ac:dyDescent="0.2">
      <c r="A16" s="23" t="s">
        <v>68</v>
      </c>
      <c r="B16" s="1">
        <f>B3</f>
        <v>21280</v>
      </c>
      <c r="C16" s="2">
        <f>B16/$B$20</f>
        <v>0.27601950814568849</v>
      </c>
      <c r="D16" s="4">
        <f>K3</f>
        <v>4470</v>
      </c>
      <c r="E16" s="5">
        <f>D16/$D$20</f>
        <v>0.21412147921057673</v>
      </c>
      <c r="F16" s="7">
        <f>E16-C16</f>
        <v>-6.189802893511176E-2</v>
      </c>
    </row>
    <row r="17" spans="1:6" x14ac:dyDescent="0.2">
      <c r="A17" s="23" t="s">
        <v>30</v>
      </c>
      <c r="B17" s="1">
        <f>B4</f>
        <v>44360</v>
      </c>
      <c r="C17" s="2">
        <f t="shared" ref="C17:C19" si="0">B17/$B$20</f>
        <v>0.57538653107813631</v>
      </c>
      <c r="D17" s="4">
        <f>K4</f>
        <v>13280</v>
      </c>
      <c r="E17" s="5">
        <f>D17/$D$20</f>
        <v>0.63613719103276489</v>
      </c>
      <c r="F17" s="7">
        <f>E17-C17</f>
        <v>6.0750659954628583E-2</v>
      </c>
    </row>
    <row r="18" spans="1:6" x14ac:dyDescent="0.2">
      <c r="A18" s="23" t="s">
        <v>59</v>
      </c>
      <c r="B18" s="1">
        <f>B5</f>
        <v>11213</v>
      </c>
      <c r="C18" s="2">
        <f t="shared" si="0"/>
        <v>0.14544204627996266</v>
      </c>
      <c r="D18" s="4">
        <f>K5</f>
        <v>2958</v>
      </c>
      <c r="E18" s="5">
        <f>D18/$D$20</f>
        <v>0.14169381107491857</v>
      </c>
      <c r="F18" s="7">
        <f>E18-C18</f>
        <v>-3.7482352050440815E-3</v>
      </c>
    </row>
    <row r="19" spans="1:6" x14ac:dyDescent="0.2">
      <c r="A19" s="23" t="s">
        <v>23</v>
      </c>
      <c r="B19" s="1">
        <f>B6</f>
        <v>243</v>
      </c>
      <c r="C19" s="2">
        <f t="shared" si="0"/>
        <v>3.1519144962125142E-3</v>
      </c>
      <c r="D19" s="4">
        <f>K6</f>
        <v>168</v>
      </c>
      <c r="E19" s="5">
        <f>D19/$D$20</f>
        <v>8.0475186817397966E-3</v>
      </c>
      <c r="F19" s="7">
        <f>E19-C19</f>
        <v>4.8956041855272824E-3</v>
      </c>
    </row>
    <row r="20" spans="1:6" x14ac:dyDescent="0.2">
      <c r="A20" s="23" t="s">
        <v>52</v>
      </c>
      <c r="B20" s="30">
        <f>SUM(B16:B19)</f>
        <v>77096</v>
      </c>
      <c r="D20" s="32">
        <f>SUM(D16:D19)</f>
        <v>20876</v>
      </c>
      <c r="F20" s="6"/>
    </row>
    <row r="24" spans="1:6" x14ac:dyDescent="0.2">
      <c r="A24" s="22"/>
    </row>
  </sheetData>
  <mergeCells count="5">
    <mergeCell ref="A1:L1"/>
    <mergeCell ref="A14:F14"/>
    <mergeCell ref="A8:L8"/>
    <mergeCell ref="B15:C15"/>
    <mergeCell ref="D15:E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EB66-1C95-4F24-B697-E088743B967A}">
  <dimension ref="A1:M32"/>
  <sheetViews>
    <sheetView workbookViewId="0">
      <selection sqref="A1:M1"/>
    </sheetView>
  </sheetViews>
  <sheetFormatPr baseColWidth="10" defaultColWidth="8.83203125" defaultRowHeight="15" x14ac:dyDescent="0.2"/>
  <cols>
    <col min="1" max="1" width="1.83203125" customWidth="1"/>
    <col min="2" max="2" width="29.5" customWidth="1"/>
    <col min="3" max="8" width="10.1640625" bestFit="1" customWidth="1"/>
    <col min="9" max="12" width="9.1640625" bestFit="1" customWidth="1"/>
    <col min="13" max="13" width="16.5" bestFit="1" customWidth="1"/>
  </cols>
  <sheetData>
    <row r="1" spans="1:13" x14ac:dyDescent="0.2">
      <c r="A1" s="55" t="s">
        <v>31</v>
      </c>
      <c r="B1" s="55"/>
      <c r="C1" s="55"/>
      <c r="D1" s="55"/>
      <c r="E1" s="55"/>
      <c r="F1" s="55"/>
      <c r="G1" s="55"/>
      <c r="H1" s="55"/>
      <c r="I1" s="55"/>
      <c r="J1" s="55"/>
      <c r="K1" s="55"/>
      <c r="L1" s="55"/>
      <c r="M1" s="55"/>
    </row>
    <row r="2" spans="1:13" ht="16" thickBot="1" x14ac:dyDescent="0.25">
      <c r="A2" s="20"/>
      <c r="B2" s="20"/>
      <c r="C2" s="25" t="s">
        <v>1</v>
      </c>
      <c r="D2" s="25" t="s">
        <v>2</v>
      </c>
      <c r="E2" s="25" t="s">
        <v>3</v>
      </c>
      <c r="F2" s="25" t="s">
        <v>4</v>
      </c>
      <c r="G2" s="25" t="s">
        <v>5</v>
      </c>
      <c r="H2" s="25" t="s">
        <v>6</v>
      </c>
      <c r="I2" s="25" t="s">
        <v>7</v>
      </c>
      <c r="J2" s="25" t="s">
        <v>8</v>
      </c>
      <c r="K2" s="25" t="s">
        <v>9</v>
      </c>
      <c r="L2" s="25" t="s">
        <v>10</v>
      </c>
      <c r="M2" s="25" t="s">
        <v>11</v>
      </c>
    </row>
    <row r="3" spans="1:13" ht="16" thickTop="1" x14ac:dyDescent="0.2">
      <c r="A3" s="50" t="s">
        <v>32</v>
      </c>
      <c r="B3" s="50"/>
      <c r="C3" s="1">
        <v>7758</v>
      </c>
      <c r="D3" s="1">
        <v>6631</v>
      </c>
      <c r="E3" s="1">
        <v>5775</v>
      </c>
      <c r="F3" s="1">
        <v>5125</v>
      </c>
      <c r="G3" s="1">
        <v>4455</v>
      </c>
      <c r="H3" s="1">
        <v>3299</v>
      </c>
      <c r="I3" s="1">
        <v>1947</v>
      </c>
      <c r="J3" s="1">
        <v>898</v>
      </c>
      <c r="K3" s="1">
        <v>1198</v>
      </c>
      <c r="L3" s="1">
        <v>1506</v>
      </c>
      <c r="M3" s="2">
        <f>(L3-C3)/C3</f>
        <v>-0.80587780355761796</v>
      </c>
    </row>
    <row r="4" spans="1:13" x14ac:dyDescent="0.2">
      <c r="A4" s="50" t="s">
        <v>33</v>
      </c>
      <c r="B4" s="50"/>
      <c r="C4" s="1">
        <v>69086</v>
      </c>
      <c r="D4" s="1">
        <v>61237</v>
      </c>
      <c r="E4" s="1">
        <v>56861</v>
      </c>
      <c r="F4" s="1">
        <v>52751</v>
      </c>
      <c r="G4" s="1">
        <v>44930</v>
      </c>
      <c r="H4" s="1">
        <v>35806</v>
      </c>
      <c r="I4" s="1">
        <v>23979</v>
      </c>
      <c r="J4" s="1">
        <v>12980</v>
      </c>
      <c r="K4" s="1">
        <v>16181</v>
      </c>
      <c r="L4" s="1">
        <v>18986</v>
      </c>
      <c r="M4" s="2">
        <f>(L4-C4)/C4</f>
        <v>-0.72518310511536344</v>
      </c>
    </row>
    <row r="5" spans="1:13" x14ac:dyDescent="0.2">
      <c r="A5" s="49" t="s">
        <v>34</v>
      </c>
      <c r="B5" s="49"/>
      <c r="C5" s="1">
        <v>0</v>
      </c>
      <c r="D5" s="1">
        <v>0</v>
      </c>
      <c r="E5" s="1">
        <v>0</v>
      </c>
      <c r="F5" s="1">
        <v>0</v>
      </c>
      <c r="G5" s="1">
        <v>13</v>
      </c>
      <c r="H5" s="1">
        <v>195</v>
      </c>
      <c r="I5" s="1">
        <v>153</v>
      </c>
      <c r="J5" s="1">
        <v>113</v>
      </c>
      <c r="K5" s="1">
        <v>112</v>
      </c>
      <c r="L5" s="1">
        <v>157</v>
      </c>
      <c r="M5" s="2"/>
    </row>
    <row r="6" spans="1:13" x14ac:dyDescent="0.2">
      <c r="A6" s="50" t="s">
        <v>23</v>
      </c>
      <c r="B6" s="50"/>
      <c r="C6" s="29">
        <v>252</v>
      </c>
      <c r="D6" s="29">
        <v>245</v>
      </c>
      <c r="E6" s="29">
        <v>199</v>
      </c>
      <c r="F6" s="29">
        <v>264</v>
      </c>
      <c r="G6" s="29">
        <v>320</v>
      </c>
      <c r="H6" s="29">
        <v>316</v>
      </c>
      <c r="I6" s="29">
        <v>195</v>
      </c>
      <c r="J6" s="29">
        <v>99</v>
      </c>
      <c r="K6" s="29">
        <v>249</v>
      </c>
      <c r="L6" s="29">
        <v>227</v>
      </c>
      <c r="M6" s="5">
        <f>(L6-C6)/C6</f>
        <v>-9.9206349206349201E-2</v>
      </c>
    </row>
    <row r="7" spans="1:13" x14ac:dyDescent="0.2">
      <c r="B7" s="23"/>
      <c r="C7" s="1"/>
      <c r="D7" s="1"/>
      <c r="E7" s="1"/>
      <c r="F7" s="1"/>
      <c r="G7" s="1"/>
      <c r="H7" s="1"/>
      <c r="I7" s="1"/>
      <c r="J7" s="1"/>
      <c r="K7" s="1"/>
      <c r="L7" s="1"/>
      <c r="M7" s="2"/>
    </row>
    <row r="8" spans="1:13" x14ac:dyDescent="0.2">
      <c r="A8" s="55" t="s">
        <v>55</v>
      </c>
      <c r="B8" s="55"/>
      <c r="C8" s="55"/>
      <c r="D8" s="55"/>
      <c r="E8" s="55"/>
      <c r="F8" s="55"/>
      <c r="G8" s="55"/>
      <c r="H8" s="55"/>
      <c r="I8" s="55"/>
      <c r="J8" s="55"/>
      <c r="K8" s="55"/>
      <c r="L8" s="55"/>
      <c r="M8" s="55"/>
    </row>
    <row r="9" spans="1:13" ht="16" thickBot="1" x14ac:dyDescent="0.25">
      <c r="A9" s="20"/>
      <c r="B9" s="20"/>
      <c r="C9" s="25" t="s">
        <v>1</v>
      </c>
      <c r="D9" s="25" t="s">
        <v>2</v>
      </c>
      <c r="E9" s="25" t="s">
        <v>3</v>
      </c>
      <c r="F9" s="25" t="s">
        <v>4</v>
      </c>
      <c r="G9" s="25" t="s">
        <v>5</v>
      </c>
      <c r="H9" s="25" t="s">
        <v>6</v>
      </c>
      <c r="I9" s="25" t="s">
        <v>7</v>
      </c>
      <c r="J9" s="25" t="s">
        <v>8</v>
      </c>
      <c r="K9" s="25" t="s">
        <v>9</v>
      </c>
      <c r="L9" s="25" t="s">
        <v>10</v>
      </c>
      <c r="M9" s="25" t="s">
        <v>11</v>
      </c>
    </row>
    <row r="10" spans="1:13" ht="16" thickTop="1" x14ac:dyDescent="0.2">
      <c r="A10" s="50" t="s">
        <v>32</v>
      </c>
      <c r="B10" s="50"/>
      <c r="C10" s="1">
        <v>37</v>
      </c>
      <c r="D10" s="1">
        <v>39</v>
      </c>
      <c r="E10" s="1">
        <v>39</v>
      </c>
      <c r="F10" s="1">
        <v>42</v>
      </c>
      <c r="G10" s="1">
        <v>52</v>
      </c>
      <c r="H10" s="1">
        <v>54</v>
      </c>
      <c r="I10" s="1">
        <v>64</v>
      </c>
      <c r="J10" s="1">
        <v>59</v>
      </c>
      <c r="K10" s="1">
        <v>72</v>
      </c>
      <c r="L10" s="1">
        <v>67</v>
      </c>
      <c r="M10" s="2">
        <f t="shared" ref="M10:M12" si="0">(L10-C10)/C10</f>
        <v>0.81081081081081086</v>
      </c>
    </row>
    <row r="11" spans="1:13" x14ac:dyDescent="0.2">
      <c r="A11" s="50" t="s">
        <v>33</v>
      </c>
      <c r="B11" s="50"/>
      <c r="C11" s="1">
        <v>57</v>
      </c>
      <c r="D11" s="1">
        <v>59</v>
      </c>
      <c r="E11" s="1">
        <v>59</v>
      </c>
      <c r="F11" s="1">
        <v>65</v>
      </c>
      <c r="G11" s="1">
        <v>69</v>
      </c>
      <c r="H11" s="1">
        <v>77</v>
      </c>
      <c r="I11" s="1">
        <v>93</v>
      </c>
      <c r="J11" s="1">
        <v>90</v>
      </c>
      <c r="K11" s="1">
        <v>124</v>
      </c>
      <c r="L11" s="1">
        <v>107</v>
      </c>
      <c r="M11" s="2">
        <f t="shared" si="0"/>
        <v>0.8771929824561403</v>
      </c>
    </row>
    <row r="12" spans="1:13" x14ac:dyDescent="0.2">
      <c r="A12" s="53" t="s">
        <v>69</v>
      </c>
      <c r="B12" s="53"/>
      <c r="C12" s="12">
        <v>14</v>
      </c>
      <c r="D12" s="12">
        <v>29</v>
      </c>
      <c r="E12" s="12">
        <v>27</v>
      </c>
      <c r="F12" s="12">
        <v>42</v>
      </c>
      <c r="G12" s="12">
        <v>53</v>
      </c>
      <c r="H12" s="12">
        <v>71</v>
      </c>
      <c r="I12" s="12">
        <v>108</v>
      </c>
      <c r="J12" s="12">
        <v>77</v>
      </c>
      <c r="K12" s="12">
        <v>112</v>
      </c>
      <c r="L12" s="12">
        <v>131</v>
      </c>
      <c r="M12" s="13">
        <f t="shared" si="0"/>
        <v>8.3571428571428577</v>
      </c>
    </row>
    <row r="13" spans="1:13" x14ac:dyDescent="0.2">
      <c r="A13" s="23"/>
      <c r="B13" s="11" t="s">
        <v>23</v>
      </c>
      <c r="C13" s="29">
        <v>14</v>
      </c>
      <c r="D13" s="29">
        <v>29</v>
      </c>
      <c r="E13" s="29">
        <v>27</v>
      </c>
      <c r="F13" s="29">
        <v>42</v>
      </c>
      <c r="G13" s="29">
        <v>53</v>
      </c>
      <c r="H13" s="29">
        <v>73</v>
      </c>
      <c r="I13" s="29">
        <v>116</v>
      </c>
      <c r="J13" s="29">
        <v>74</v>
      </c>
      <c r="K13" s="29">
        <v>87</v>
      </c>
      <c r="L13" s="29">
        <v>109</v>
      </c>
      <c r="M13" s="5"/>
    </row>
    <row r="14" spans="1:13" x14ac:dyDescent="0.2">
      <c r="B14" s="11" t="s">
        <v>35</v>
      </c>
      <c r="C14" s="1">
        <v>0</v>
      </c>
      <c r="D14" s="1">
        <v>0</v>
      </c>
      <c r="E14" s="1">
        <v>0</v>
      </c>
      <c r="F14" s="1">
        <v>0</v>
      </c>
      <c r="G14">
        <v>10</v>
      </c>
      <c r="H14">
        <v>72</v>
      </c>
      <c r="I14">
        <v>97</v>
      </c>
      <c r="J14">
        <v>91</v>
      </c>
      <c r="K14">
        <v>181</v>
      </c>
      <c r="L14">
        <v>161</v>
      </c>
      <c r="M14" s="2"/>
    </row>
    <row r="15" spans="1:13" x14ac:dyDescent="0.2">
      <c r="B15" s="11" t="s">
        <v>36</v>
      </c>
      <c r="C15" s="1">
        <v>0</v>
      </c>
      <c r="D15" s="1">
        <v>0</v>
      </c>
      <c r="E15" s="1">
        <v>0</v>
      </c>
      <c r="F15" s="1">
        <v>0</v>
      </c>
      <c r="G15">
        <v>59</v>
      </c>
      <c r="H15">
        <v>44</v>
      </c>
      <c r="I15">
        <v>90</v>
      </c>
      <c r="J15">
        <v>45</v>
      </c>
      <c r="K15">
        <v>100</v>
      </c>
      <c r="L15">
        <v>131</v>
      </c>
      <c r="M15" s="2"/>
    </row>
    <row r="16" spans="1:13" x14ac:dyDescent="0.2">
      <c r="B16" s="11" t="s">
        <v>37</v>
      </c>
      <c r="C16" s="1">
        <v>0</v>
      </c>
      <c r="D16" s="1">
        <v>0</v>
      </c>
      <c r="E16" s="1">
        <v>0</v>
      </c>
      <c r="F16" s="1">
        <v>0</v>
      </c>
      <c r="G16">
        <v>92</v>
      </c>
      <c r="H16" s="1">
        <v>0</v>
      </c>
      <c r="I16" s="1">
        <v>0</v>
      </c>
      <c r="J16" s="1">
        <v>0</v>
      </c>
      <c r="K16" s="1">
        <v>0</v>
      </c>
      <c r="L16" s="1">
        <v>0</v>
      </c>
      <c r="M16" s="2"/>
    </row>
    <row r="17" spans="1:13" x14ac:dyDescent="0.2">
      <c r="B17" s="11" t="s">
        <v>38</v>
      </c>
      <c r="C17" s="1">
        <v>0</v>
      </c>
      <c r="D17" s="1">
        <v>0</v>
      </c>
      <c r="E17" s="1">
        <v>0</v>
      </c>
      <c r="F17" s="1">
        <v>0</v>
      </c>
      <c r="G17">
        <v>207</v>
      </c>
      <c r="H17">
        <v>50</v>
      </c>
      <c r="I17">
        <v>140</v>
      </c>
      <c r="J17">
        <v>94</v>
      </c>
      <c r="K17">
        <v>135</v>
      </c>
      <c r="L17">
        <v>119</v>
      </c>
      <c r="M17" s="2"/>
    </row>
    <row r="18" spans="1:13" x14ac:dyDescent="0.2">
      <c r="B18" s="11" t="s">
        <v>39</v>
      </c>
      <c r="C18" s="1">
        <v>0</v>
      </c>
      <c r="D18" s="1">
        <v>0</v>
      </c>
      <c r="E18" s="1">
        <v>0</v>
      </c>
      <c r="F18" s="1">
        <v>0</v>
      </c>
      <c r="G18" s="1">
        <v>0</v>
      </c>
      <c r="H18" s="1">
        <v>0</v>
      </c>
      <c r="I18" s="1">
        <v>0</v>
      </c>
      <c r="J18">
        <v>2</v>
      </c>
      <c r="K18">
        <v>98</v>
      </c>
      <c r="L18">
        <v>288</v>
      </c>
      <c r="M18" s="2"/>
    </row>
    <row r="19" spans="1:13" x14ac:dyDescent="0.2">
      <c r="B19" s="11" t="s">
        <v>40</v>
      </c>
      <c r="C19" s="1">
        <v>0</v>
      </c>
      <c r="D19" s="1">
        <v>0</v>
      </c>
      <c r="E19" s="1">
        <v>0</v>
      </c>
      <c r="F19" s="1">
        <v>0</v>
      </c>
      <c r="G19" s="1">
        <v>0</v>
      </c>
      <c r="H19">
        <v>55</v>
      </c>
      <c r="I19">
        <v>102</v>
      </c>
      <c r="J19">
        <v>74</v>
      </c>
      <c r="K19">
        <v>69</v>
      </c>
      <c r="L19">
        <v>53</v>
      </c>
      <c r="M19" s="2"/>
    </row>
    <row r="21" spans="1:13" x14ac:dyDescent="0.2">
      <c r="A21" s="55" t="s">
        <v>24</v>
      </c>
      <c r="B21" s="55"/>
      <c r="C21" s="55"/>
      <c r="D21" s="55"/>
      <c r="E21" s="55"/>
      <c r="F21" s="55"/>
      <c r="G21" s="55"/>
    </row>
    <row r="22" spans="1:13" ht="16" thickBot="1" x14ac:dyDescent="0.25">
      <c r="A22" s="20"/>
      <c r="B22" s="20"/>
      <c r="C22" s="56" t="s">
        <v>1</v>
      </c>
      <c r="D22" s="56"/>
      <c r="E22" s="57" t="s">
        <v>10</v>
      </c>
      <c r="F22" s="56"/>
      <c r="G22" s="26" t="s">
        <v>25</v>
      </c>
    </row>
    <row r="23" spans="1:13" ht="16" thickTop="1" x14ac:dyDescent="0.2">
      <c r="A23" s="50" t="s">
        <v>32</v>
      </c>
      <c r="B23" s="50"/>
      <c r="C23" s="3">
        <f>C3</f>
        <v>7758</v>
      </c>
      <c r="D23" s="2">
        <f>C23/$C$27</f>
        <v>0.10062778873093287</v>
      </c>
      <c r="E23" s="4">
        <f>L3</f>
        <v>1506</v>
      </c>
      <c r="F23" s="5">
        <f>E23/$E$27</f>
        <v>7.2140256754167464E-2</v>
      </c>
      <c r="G23" s="7">
        <f t="shared" ref="G23:G26" si="1">F23-D23</f>
        <v>-2.8487531976765401E-2</v>
      </c>
    </row>
    <row r="24" spans="1:13" x14ac:dyDescent="0.2">
      <c r="A24" s="50" t="s">
        <v>33</v>
      </c>
      <c r="B24" s="50"/>
      <c r="C24" s="3">
        <f>C4</f>
        <v>69086</v>
      </c>
      <c r="D24" s="2">
        <f>C24/$C$27</f>
        <v>0.89610355919892082</v>
      </c>
      <c r="E24" s="4">
        <f>L4</f>
        <v>18986</v>
      </c>
      <c r="F24" s="5">
        <f>E24/$E$27</f>
        <v>0.90946541483042731</v>
      </c>
      <c r="G24" s="7">
        <f t="shared" si="1"/>
        <v>1.3361855631506492E-2</v>
      </c>
    </row>
    <row r="25" spans="1:13" x14ac:dyDescent="0.2">
      <c r="A25" s="50" t="s">
        <v>34</v>
      </c>
      <c r="B25" s="50"/>
      <c r="C25" s="3">
        <v>0</v>
      </c>
      <c r="D25" s="2">
        <f>C25/$C$27</f>
        <v>0</v>
      </c>
      <c r="E25" s="4">
        <f>L5</f>
        <v>157</v>
      </c>
      <c r="F25" s="5">
        <f>E25/$E$27</f>
        <v>7.5205978156735005E-3</v>
      </c>
      <c r="G25" s="7"/>
    </row>
    <row r="26" spans="1:13" x14ac:dyDescent="0.2">
      <c r="A26" s="50" t="s">
        <v>23</v>
      </c>
      <c r="B26" s="50"/>
      <c r="C26" s="3">
        <f>C6</f>
        <v>252</v>
      </c>
      <c r="D26" s="2">
        <f>C26/$C$27</f>
        <v>3.268652070146311E-3</v>
      </c>
      <c r="E26" s="4">
        <f>L6</f>
        <v>227</v>
      </c>
      <c r="F26" s="5">
        <f>E26/$E$27</f>
        <v>1.087373059973175E-2</v>
      </c>
      <c r="G26" s="7">
        <f t="shared" si="1"/>
        <v>7.6050785295854392E-3</v>
      </c>
    </row>
    <row r="27" spans="1:13" x14ac:dyDescent="0.2">
      <c r="A27" s="23" t="s">
        <v>52</v>
      </c>
      <c r="C27" s="30">
        <f>SUM(C23:C26)</f>
        <v>77096</v>
      </c>
      <c r="D27" s="31"/>
      <c r="E27" s="30">
        <f>SUM(E23:E26)</f>
        <v>20876</v>
      </c>
      <c r="G27" s="6"/>
    </row>
    <row r="30" spans="1:13" x14ac:dyDescent="0.2">
      <c r="A30" t="s">
        <v>41</v>
      </c>
    </row>
    <row r="32" spans="1:13" x14ac:dyDescent="0.2">
      <c r="A32" s="22"/>
    </row>
  </sheetData>
  <mergeCells count="16">
    <mergeCell ref="A26:B26"/>
    <mergeCell ref="A6:B6"/>
    <mergeCell ref="A10:B10"/>
    <mergeCell ref="A1:M1"/>
    <mergeCell ref="A21:G21"/>
    <mergeCell ref="A8:M8"/>
    <mergeCell ref="A25:B25"/>
    <mergeCell ref="A11:B11"/>
    <mergeCell ref="C22:D22"/>
    <mergeCell ref="E22:F22"/>
    <mergeCell ref="A12:B12"/>
    <mergeCell ref="A3:B3"/>
    <mergeCell ref="A4:B4"/>
    <mergeCell ref="A5:B5"/>
    <mergeCell ref="A23:B23"/>
    <mergeCell ref="A24:B24"/>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5274-B92E-497C-99EE-52EA9549E620}">
  <dimension ref="A1:L33"/>
  <sheetViews>
    <sheetView workbookViewId="0">
      <selection sqref="A1:L1"/>
    </sheetView>
  </sheetViews>
  <sheetFormatPr baseColWidth="10" defaultColWidth="8.83203125" defaultRowHeight="15" x14ac:dyDescent="0.2"/>
  <cols>
    <col min="1" max="1" width="17.83203125" bestFit="1" customWidth="1"/>
    <col min="12" max="12" width="16.5" bestFit="1" customWidth="1"/>
  </cols>
  <sheetData>
    <row r="1" spans="1:12" x14ac:dyDescent="0.2">
      <c r="A1" s="55" t="s">
        <v>42</v>
      </c>
      <c r="B1" s="55"/>
      <c r="C1" s="55"/>
      <c r="D1" s="55"/>
      <c r="E1" s="55"/>
      <c r="F1" s="55"/>
      <c r="G1" s="55"/>
      <c r="H1" s="55"/>
      <c r="I1" s="55"/>
      <c r="J1" s="55"/>
      <c r="K1" s="55"/>
      <c r="L1" s="55"/>
    </row>
    <row r="2" spans="1:12" ht="16" thickBot="1" x14ac:dyDescent="0.25">
      <c r="A2" s="20"/>
      <c r="B2" s="25" t="s">
        <v>1</v>
      </c>
      <c r="C2" s="25" t="s">
        <v>2</v>
      </c>
      <c r="D2" s="25" t="s">
        <v>3</v>
      </c>
      <c r="E2" s="25" t="s">
        <v>4</v>
      </c>
      <c r="F2" s="25" t="s">
        <v>5</v>
      </c>
      <c r="G2" s="25" t="s">
        <v>6</v>
      </c>
      <c r="H2" s="25" t="s">
        <v>7</v>
      </c>
      <c r="I2" s="25" t="s">
        <v>8</v>
      </c>
      <c r="J2" s="25" t="s">
        <v>9</v>
      </c>
      <c r="K2" s="25" t="s">
        <v>10</v>
      </c>
      <c r="L2" s="25" t="s">
        <v>11</v>
      </c>
    </row>
    <row r="3" spans="1:12" ht="16" thickTop="1" x14ac:dyDescent="0.2">
      <c r="A3" s="23" t="s">
        <v>43</v>
      </c>
      <c r="B3" s="1">
        <v>1045</v>
      </c>
      <c r="C3" s="1">
        <v>1010</v>
      </c>
      <c r="D3" s="1">
        <v>1039</v>
      </c>
      <c r="E3" s="1">
        <v>1084</v>
      </c>
      <c r="F3" s="1">
        <v>1043</v>
      </c>
      <c r="G3" s="1">
        <v>814</v>
      </c>
      <c r="H3" s="1">
        <v>477</v>
      </c>
      <c r="I3" s="1">
        <v>314</v>
      </c>
      <c r="J3" s="1">
        <v>386</v>
      </c>
      <c r="K3" s="1">
        <v>478</v>
      </c>
      <c r="L3" s="2">
        <f t="shared" ref="L3:L9" si="0">(K3-B3)/B3</f>
        <v>-0.54258373205741628</v>
      </c>
    </row>
    <row r="4" spans="1:12" x14ac:dyDescent="0.2">
      <c r="A4" s="23" t="s">
        <v>44</v>
      </c>
      <c r="B4" s="1">
        <v>41836</v>
      </c>
      <c r="C4" s="1">
        <v>36678</v>
      </c>
      <c r="D4" s="1">
        <v>33380</v>
      </c>
      <c r="E4" s="1">
        <v>30206</v>
      </c>
      <c r="F4" s="1">
        <v>25691</v>
      </c>
      <c r="G4" s="1">
        <v>20722</v>
      </c>
      <c r="H4" s="1">
        <v>14122</v>
      </c>
      <c r="I4" s="1">
        <v>7949</v>
      </c>
      <c r="J4" s="1">
        <v>9709</v>
      </c>
      <c r="K4" s="1">
        <v>11537</v>
      </c>
      <c r="L4" s="2">
        <f t="shared" si="0"/>
        <v>-0.72423271823310065</v>
      </c>
    </row>
    <row r="5" spans="1:12" x14ac:dyDescent="0.2">
      <c r="A5" s="23" t="s">
        <v>45</v>
      </c>
      <c r="B5" s="1">
        <v>25285</v>
      </c>
      <c r="C5" s="1">
        <v>22170</v>
      </c>
      <c r="D5" s="1">
        <v>20472</v>
      </c>
      <c r="E5" s="1">
        <v>18983</v>
      </c>
      <c r="F5" s="1">
        <v>16084</v>
      </c>
      <c r="G5" s="1">
        <v>12718</v>
      </c>
      <c r="H5" s="1">
        <v>8238</v>
      </c>
      <c r="I5" s="1">
        <v>4104</v>
      </c>
      <c r="J5" s="1">
        <v>5393</v>
      </c>
      <c r="K5" s="1">
        <v>6320</v>
      </c>
      <c r="L5" s="2">
        <f t="shared" si="0"/>
        <v>-0.75004943642475774</v>
      </c>
    </row>
    <row r="6" spans="1:12" x14ac:dyDescent="0.2">
      <c r="A6" s="23" t="s">
        <v>46</v>
      </c>
      <c r="B6">
        <v>79</v>
      </c>
      <c r="C6">
        <v>72</v>
      </c>
      <c r="D6">
        <v>60</v>
      </c>
      <c r="E6">
        <v>53</v>
      </c>
      <c r="F6">
        <v>73</v>
      </c>
      <c r="G6">
        <v>75</v>
      </c>
      <c r="H6">
        <v>53</v>
      </c>
      <c r="I6">
        <v>25</v>
      </c>
      <c r="J6">
        <v>37</v>
      </c>
      <c r="K6">
        <v>70</v>
      </c>
      <c r="L6" s="2">
        <f t="shared" si="0"/>
        <v>-0.11392405063291139</v>
      </c>
    </row>
    <row r="7" spans="1:12" x14ac:dyDescent="0.2">
      <c r="A7" s="23" t="s">
        <v>47</v>
      </c>
      <c r="B7">
        <v>6816</v>
      </c>
      <c r="C7">
        <v>6260</v>
      </c>
      <c r="D7">
        <v>5865</v>
      </c>
      <c r="E7">
        <v>5318</v>
      </c>
      <c r="F7">
        <v>4520</v>
      </c>
      <c r="G7">
        <v>3498</v>
      </c>
      <c r="H7">
        <v>2258</v>
      </c>
      <c r="I7">
        <v>1021</v>
      </c>
      <c r="J7">
        <v>1289</v>
      </c>
      <c r="K7">
        <v>1595</v>
      </c>
      <c r="L7" s="2">
        <f t="shared" si="0"/>
        <v>-0.76599178403755863</v>
      </c>
    </row>
    <row r="8" spans="1:12" x14ac:dyDescent="0.2">
      <c r="A8" s="23" t="s">
        <v>22</v>
      </c>
      <c r="B8">
        <v>1731</v>
      </c>
      <c r="C8">
        <v>1610</v>
      </c>
      <c r="D8">
        <v>1655</v>
      </c>
      <c r="E8">
        <v>2104</v>
      </c>
      <c r="F8">
        <v>1942</v>
      </c>
      <c r="G8">
        <v>1403</v>
      </c>
      <c r="H8">
        <v>897</v>
      </c>
      <c r="I8">
        <v>561</v>
      </c>
      <c r="J8">
        <v>658</v>
      </c>
      <c r="K8">
        <v>625</v>
      </c>
      <c r="L8" s="2">
        <f t="shared" si="0"/>
        <v>-0.63893703061813978</v>
      </c>
    </row>
    <row r="9" spans="1:12" x14ac:dyDescent="0.2">
      <c r="A9" s="23" t="s">
        <v>23</v>
      </c>
      <c r="B9">
        <v>304</v>
      </c>
      <c r="C9">
        <v>313</v>
      </c>
      <c r="D9">
        <v>364</v>
      </c>
      <c r="E9">
        <v>392</v>
      </c>
      <c r="F9">
        <v>365</v>
      </c>
      <c r="G9">
        <v>386</v>
      </c>
      <c r="H9">
        <v>229</v>
      </c>
      <c r="I9">
        <v>116</v>
      </c>
      <c r="J9">
        <v>268</v>
      </c>
      <c r="K9">
        <v>251</v>
      </c>
      <c r="L9" s="2">
        <f t="shared" si="0"/>
        <v>-0.17434210526315788</v>
      </c>
    </row>
    <row r="10" spans="1:12" x14ac:dyDescent="0.2">
      <c r="A10" s="23"/>
      <c r="L10" s="2"/>
    </row>
    <row r="11" spans="1:12" x14ac:dyDescent="0.2">
      <c r="A11" s="55" t="s">
        <v>54</v>
      </c>
      <c r="B11" s="55"/>
      <c r="C11" s="55"/>
      <c r="D11" s="55"/>
      <c r="E11" s="55"/>
      <c r="F11" s="55"/>
      <c r="G11" s="55"/>
      <c r="H11" s="55"/>
      <c r="I11" s="55"/>
      <c r="J11" s="55"/>
      <c r="K11" s="55"/>
      <c r="L11" s="55"/>
    </row>
    <row r="12" spans="1:12" ht="16" thickBot="1" x14ac:dyDescent="0.25">
      <c r="A12" s="20"/>
      <c r="B12" s="25" t="s">
        <v>1</v>
      </c>
      <c r="C12" s="25" t="s">
        <v>2</v>
      </c>
      <c r="D12" s="25" t="s">
        <v>3</v>
      </c>
      <c r="E12" s="25" t="s">
        <v>4</v>
      </c>
      <c r="F12" s="25" t="s">
        <v>5</v>
      </c>
      <c r="G12" s="25" t="s">
        <v>6</v>
      </c>
      <c r="H12" s="25" t="s">
        <v>7</v>
      </c>
      <c r="I12" s="25" t="s">
        <v>8</v>
      </c>
      <c r="J12" s="25" t="s">
        <v>9</v>
      </c>
      <c r="K12" s="25" t="s">
        <v>10</v>
      </c>
      <c r="L12" s="25" t="s">
        <v>11</v>
      </c>
    </row>
    <row r="13" spans="1:12" ht="16" thickTop="1" x14ac:dyDescent="0.2">
      <c r="A13" s="23" t="s">
        <v>43</v>
      </c>
      <c r="B13" s="1">
        <v>47</v>
      </c>
      <c r="C13" s="1">
        <v>46</v>
      </c>
      <c r="D13" s="1">
        <v>41</v>
      </c>
      <c r="E13" s="1">
        <v>49</v>
      </c>
      <c r="F13" s="1">
        <v>52</v>
      </c>
      <c r="G13" s="1">
        <v>52</v>
      </c>
      <c r="H13" s="1">
        <v>77</v>
      </c>
      <c r="I13" s="1">
        <v>55</v>
      </c>
      <c r="J13" s="1">
        <v>100</v>
      </c>
      <c r="K13" s="1">
        <v>80</v>
      </c>
      <c r="L13" s="2">
        <f t="shared" ref="L13:L18" si="1">(K13-B13)/B13</f>
        <v>0.7021276595744681</v>
      </c>
    </row>
    <row r="14" spans="1:12" x14ac:dyDescent="0.2">
      <c r="A14" s="23" t="s">
        <v>44</v>
      </c>
      <c r="B14" s="1">
        <v>56</v>
      </c>
      <c r="C14" s="1">
        <v>59</v>
      </c>
      <c r="D14" s="1">
        <v>60</v>
      </c>
      <c r="E14" s="1">
        <v>66</v>
      </c>
      <c r="F14" s="1">
        <v>70</v>
      </c>
      <c r="G14" s="1">
        <v>77</v>
      </c>
      <c r="H14" s="1">
        <v>92</v>
      </c>
      <c r="I14" s="1">
        <v>87</v>
      </c>
      <c r="J14" s="1">
        <v>120</v>
      </c>
      <c r="K14" s="1">
        <v>106</v>
      </c>
      <c r="L14" s="2">
        <f t="shared" si="1"/>
        <v>0.8928571428571429</v>
      </c>
    </row>
    <row r="15" spans="1:12" x14ac:dyDescent="0.2">
      <c r="A15" s="23" t="s">
        <v>45</v>
      </c>
      <c r="B15" s="1">
        <v>58</v>
      </c>
      <c r="C15" s="1">
        <v>59</v>
      </c>
      <c r="D15" s="1">
        <v>58</v>
      </c>
      <c r="E15" s="1">
        <v>65</v>
      </c>
      <c r="F15" s="1">
        <v>71</v>
      </c>
      <c r="G15" s="1">
        <v>77</v>
      </c>
      <c r="H15" s="1">
        <v>94</v>
      </c>
      <c r="I15" s="1">
        <v>96</v>
      </c>
      <c r="J15" s="1">
        <v>132</v>
      </c>
      <c r="K15" s="1">
        <v>110</v>
      </c>
      <c r="L15" s="2">
        <f t="shared" si="1"/>
        <v>0.89655172413793105</v>
      </c>
    </row>
    <row r="16" spans="1:12" x14ac:dyDescent="0.2">
      <c r="A16" s="23" t="s">
        <v>46</v>
      </c>
      <c r="B16">
        <v>81</v>
      </c>
      <c r="C16">
        <v>64</v>
      </c>
      <c r="D16">
        <v>73</v>
      </c>
      <c r="E16">
        <v>50</v>
      </c>
      <c r="F16">
        <v>48</v>
      </c>
      <c r="G16">
        <v>59</v>
      </c>
      <c r="H16">
        <v>99</v>
      </c>
      <c r="I16">
        <v>124</v>
      </c>
      <c r="J16">
        <v>59</v>
      </c>
      <c r="K16">
        <v>67</v>
      </c>
      <c r="L16" s="2">
        <f t="shared" si="1"/>
        <v>-0.1728395061728395</v>
      </c>
    </row>
    <row r="17" spans="1:12" x14ac:dyDescent="0.2">
      <c r="A17" s="23" t="s">
        <v>47</v>
      </c>
      <c r="B17">
        <v>43</v>
      </c>
      <c r="C17">
        <v>46</v>
      </c>
      <c r="D17">
        <v>44</v>
      </c>
      <c r="E17">
        <v>49</v>
      </c>
      <c r="F17">
        <v>53</v>
      </c>
      <c r="G17">
        <v>62</v>
      </c>
      <c r="H17">
        <v>79</v>
      </c>
      <c r="I17">
        <v>81</v>
      </c>
      <c r="J17">
        <v>99</v>
      </c>
      <c r="K17">
        <v>72</v>
      </c>
      <c r="L17" s="2">
        <f t="shared" si="1"/>
        <v>0.67441860465116277</v>
      </c>
    </row>
    <row r="18" spans="1:12" x14ac:dyDescent="0.2">
      <c r="A18" s="23" t="s">
        <v>22</v>
      </c>
      <c r="B18">
        <v>52</v>
      </c>
      <c r="C18">
        <v>52</v>
      </c>
      <c r="D18">
        <v>50</v>
      </c>
      <c r="E18">
        <v>50</v>
      </c>
      <c r="F18">
        <v>57</v>
      </c>
      <c r="G18">
        <v>73</v>
      </c>
      <c r="H18">
        <v>86</v>
      </c>
      <c r="I18">
        <v>61</v>
      </c>
      <c r="J18">
        <v>100</v>
      </c>
      <c r="K18">
        <v>139</v>
      </c>
      <c r="L18" s="2">
        <f t="shared" si="1"/>
        <v>1.6730769230769231</v>
      </c>
    </row>
    <row r="20" spans="1:12" x14ac:dyDescent="0.2">
      <c r="A20" s="55" t="s">
        <v>24</v>
      </c>
      <c r="B20" s="55"/>
      <c r="C20" s="55"/>
      <c r="D20" s="55"/>
      <c r="E20" s="55"/>
      <c r="F20" s="55"/>
    </row>
    <row r="21" spans="1:12" ht="16" thickBot="1" x14ac:dyDescent="0.25">
      <c r="A21" s="20"/>
      <c r="B21" s="56" t="s">
        <v>1</v>
      </c>
      <c r="C21" s="56"/>
      <c r="D21" s="59" t="s">
        <v>10</v>
      </c>
      <c r="E21" s="60"/>
      <c r="F21" s="26" t="s">
        <v>25</v>
      </c>
    </row>
    <row r="22" spans="1:12" ht="16" thickTop="1" x14ac:dyDescent="0.2">
      <c r="A22" s="23" t="s">
        <v>43</v>
      </c>
      <c r="B22" s="1">
        <v>1045</v>
      </c>
      <c r="C22" s="2">
        <f t="shared" ref="C22:C28" si="2">B22/$B$29</f>
        <v>1.3554529417868631E-2</v>
      </c>
      <c r="D22" s="4">
        <v>478</v>
      </c>
      <c r="E22" s="5">
        <f t="shared" ref="E22:E28" si="3">D22/$D$29</f>
        <v>2.2897106725426327E-2</v>
      </c>
      <c r="F22" s="7">
        <f t="shared" ref="F22:F27" si="4">E22-C22</f>
        <v>9.3425773075576958E-3</v>
      </c>
    </row>
    <row r="23" spans="1:12" x14ac:dyDescent="0.2">
      <c r="A23" s="23" t="s">
        <v>44</v>
      </c>
      <c r="B23" s="1">
        <v>41836</v>
      </c>
      <c r="C23" s="2">
        <f t="shared" si="2"/>
        <v>0.54264812701048049</v>
      </c>
      <c r="D23" s="4">
        <v>11537</v>
      </c>
      <c r="E23" s="5">
        <f t="shared" si="3"/>
        <v>0.55264418470971455</v>
      </c>
      <c r="F23" s="7">
        <f t="shared" si="4"/>
        <v>9.9960576992340622E-3</v>
      </c>
    </row>
    <row r="24" spans="1:12" x14ac:dyDescent="0.2">
      <c r="A24" s="23" t="s">
        <v>45</v>
      </c>
      <c r="B24" s="1">
        <v>25285</v>
      </c>
      <c r="C24" s="2">
        <f t="shared" si="2"/>
        <v>0.32796772854622808</v>
      </c>
      <c r="D24" s="4">
        <v>6320</v>
      </c>
      <c r="E24" s="5">
        <f t="shared" si="3"/>
        <v>0.30273998850354472</v>
      </c>
      <c r="F24" s="7">
        <f t="shared" si="4"/>
        <v>-2.5227740042683355E-2</v>
      </c>
    </row>
    <row r="25" spans="1:12" x14ac:dyDescent="0.2">
      <c r="A25" s="23" t="s">
        <v>46</v>
      </c>
      <c r="B25">
        <v>79</v>
      </c>
      <c r="C25" s="2">
        <f t="shared" si="2"/>
        <v>1.0246964823077721E-3</v>
      </c>
      <c r="D25" s="21">
        <v>70</v>
      </c>
      <c r="E25" s="5">
        <f t="shared" si="3"/>
        <v>3.3531327840582489E-3</v>
      </c>
      <c r="F25" s="7">
        <f t="shared" si="4"/>
        <v>2.3284363017504767E-3</v>
      </c>
    </row>
    <row r="26" spans="1:12" x14ac:dyDescent="0.2">
      <c r="A26" s="23" t="s">
        <v>47</v>
      </c>
      <c r="B26">
        <v>6816</v>
      </c>
      <c r="C26" s="2">
        <f t="shared" si="2"/>
        <v>8.8409255992528801E-2</v>
      </c>
      <c r="D26" s="21">
        <v>1595</v>
      </c>
      <c r="E26" s="5">
        <f t="shared" si="3"/>
        <v>7.6403525579612955E-2</v>
      </c>
      <c r="F26" s="7">
        <f t="shared" si="4"/>
        <v>-1.2005730412915847E-2</v>
      </c>
    </row>
    <row r="27" spans="1:12" x14ac:dyDescent="0.2">
      <c r="A27" s="23" t="s">
        <v>22</v>
      </c>
      <c r="B27">
        <v>1731</v>
      </c>
      <c r="C27" s="2">
        <f t="shared" si="2"/>
        <v>2.2452526719933589E-2</v>
      </c>
      <c r="D27" s="21">
        <v>625</v>
      </c>
      <c r="E27" s="5">
        <f t="shared" si="3"/>
        <v>2.9938685571948648E-2</v>
      </c>
      <c r="F27" s="7">
        <f t="shared" si="4"/>
        <v>7.4861588520150589E-3</v>
      </c>
    </row>
    <row r="28" spans="1:12" x14ac:dyDescent="0.2">
      <c r="A28" s="23" t="s">
        <v>23</v>
      </c>
      <c r="B28">
        <v>304</v>
      </c>
      <c r="C28" s="2">
        <f t="shared" si="2"/>
        <v>3.9431358306526929E-3</v>
      </c>
      <c r="D28" s="21">
        <v>251</v>
      </c>
      <c r="E28" s="5">
        <f t="shared" si="3"/>
        <v>1.2023376125694577E-2</v>
      </c>
      <c r="F28" s="21"/>
    </row>
    <row r="29" spans="1:12" x14ac:dyDescent="0.2">
      <c r="A29" s="23" t="s">
        <v>52</v>
      </c>
      <c r="B29" s="30">
        <f>SUM(B22:B28)</f>
        <v>77096</v>
      </c>
      <c r="C29" s="10"/>
      <c r="D29" s="30">
        <f>SUM(D22:D28)</f>
        <v>20876</v>
      </c>
      <c r="E29" s="10"/>
    </row>
    <row r="32" spans="1:12" x14ac:dyDescent="0.2">
      <c r="A32" t="s">
        <v>48</v>
      </c>
    </row>
    <row r="33" spans="1:1" x14ac:dyDescent="0.2">
      <c r="A33" s="22"/>
    </row>
  </sheetData>
  <mergeCells count="5">
    <mergeCell ref="A1:L1"/>
    <mergeCell ref="A20:F20"/>
    <mergeCell ref="A11:L11"/>
    <mergeCell ref="B21:C21"/>
    <mergeCell ref="D21:E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42A9-C57D-4F4A-98C7-FFE6B71CFDB6}">
  <dimension ref="A1:L22"/>
  <sheetViews>
    <sheetView workbookViewId="0">
      <selection sqref="A1:L1"/>
    </sheetView>
  </sheetViews>
  <sheetFormatPr baseColWidth="10" defaultColWidth="8.83203125" defaultRowHeight="15" x14ac:dyDescent="0.2"/>
  <cols>
    <col min="1" max="1" width="21.83203125" customWidth="1"/>
    <col min="12" max="12" width="16.5" bestFit="1" customWidth="1"/>
  </cols>
  <sheetData>
    <row r="1" spans="1:12" x14ac:dyDescent="0.2">
      <c r="A1" s="55" t="s">
        <v>49</v>
      </c>
      <c r="B1" s="55"/>
      <c r="C1" s="55"/>
      <c r="D1" s="55"/>
      <c r="E1" s="55"/>
      <c r="F1" s="55"/>
      <c r="G1" s="55"/>
      <c r="H1" s="55"/>
      <c r="I1" s="55"/>
      <c r="J1" s="55"/>
      <c r="K1" s="55"/>
      <c r="L1" s="55"/>
    </row>
    <row r="2" spans="1:12" ht="16" thickBot="1" x14ac:dyDescent="0.25">
      <c r="A2" s="20"/>
      <c r="B2" s="25" t="s">
        <v>1</v>
      </c>
      <c r="C2" s="25" t="s">
        <v>2</v>
      </c>
      <c r="D2" s="25" t="s">
        <v>3</v>
      </c>
      <c r="E2" s="25" t="s">
        <v>4</v>
      </c>
      <c r="F2" s="25" t="s">
        <v>5</v>
      </c>
      <c r="G2" s="25" t="s">
        <v>6</v>
      </c>
      <c r="H2" s="25" t="s">
        <v>7</v>
      </c>
      <c r="I2" s="25" t="s">
        <v>8</v>
      </c>
      <c r="J2" s="25" t="s">
        <v>9</v>
      </c>
      <c r="K2" s="25" t="s">
        <v>10</v>
      </c>
      <c r="L2" s="25" t="s">
        <v>11</v>
      </c>
    </row>
    <row r="3" spans="1:12" ht="17" thickTop="1" x14ac:dyDescent="0.2">
      <c r="A3" s="8" t="s">
        <v>50</v>
      </c>
      <c r="B3" s="1">
        <v>60200</v>
      </c>
      <c r="C3" s="1">
        <v>52338</v>
      </c>
      <c r="D3" s="1">
        <v>47671</v>
      </c>
      <c r="E3" s="1">
        <v>43696</v>
      </c>
      <c r="F3" s="1">
        <v>36502</v>
      </c>
      <c r="G3" s="1">
        <v>27890</v>
      </c>
      <c r="H3" s="1">
        <v>17773</v>
      </c>
      <c r="I3" s="1">
        <v>9971</v>
      </c>
      <c r="J3" s="1">
        <v>12120</v>
      </c>
      <c r="K3" s="1">
        <v>13911</v>
      </c>
      <c r="L3" s="2">
        <f>(K3-B3)/B3</f>
        <v>-0.76892026578073092</v>
      </c>
    </row>
    <row r="4" spans="1:12" ht="32" x14ac:dyDescent="0.2">
      <c r="A4" s="8" t="s">
        <v>51</v>
      </c>
      <c r="B4" s="1">
        <v>16896</v>
      </c>
      <c r="C4" s="1">
        <v>15775</v>
      </c>
      <c r="D4" s="1">
        <v>15164</v>
      </c>
      <c r="E4" s="1">
        <v>14444</v>
      </c>
      <c r="F4" s="1">
        <v>13216</v>
      </c>
      <c r="G4" s="1">
        <v>11726</v>
      </c>
      <c r="H4" s="1">
        <v>8501</v>
      </c>
      <c r="I4" s="1">
        <v>4119</v>
      </c>
      <c r="J4" s="1">
        <v>5620</v>
      </c>
      <c r="K4" s="1">
        <v>6965</v>
      </c>
      <c r="L4" s="2">
        <f>(K4-B4)/B4</f>
        <v>-0.58777225378787878</v>
      </c>
    </row>
    <row r="5" spans="1:12" x14ac:dyDescent="0.2">
      <c r="A5" s="8"/>
      <c r="B5" s="1"/>
      <c r="C5" s="1"/>
      <c r="D5" s="1"/>
      <c r="E5" s="1"/>
      <c r="F5" s="1"/>
      <c r="G5" s="1"/>
      <c r="H5" s="1"/>
      <c r="I5" s="1"/>
      <c r="J5" s="1"/>
      <c r="K5" s="1"/>
      <c r="L5" s="2"/>
    </row>
    <row r="6" spans="1:12" x14ac:dyDescent="0.2">
      <c r="A6" s="55" t="s">
        <v>53</v>
      </c>
      <c r="B6" s="55"/>
      <c r="C6" s="55"/>
      <c r="D6" s="55"/>
      <c r="E6" s="55"/>
      <c r="F6" s="55"/>
      <c r="G6" s="55"/>
      <c r="H6" s="55"/>
      <c r="I6" s="55"/>
      <c r="J6" s="55"/>
      <c r="K6" s="55"/>
      <c r="L6" s="55"/>
    </row>
    <row r="7" spans="1:12" ht="16" thickBot="1" x14ac:dyDescent="0.25">
      <c r="A7" s="20"/>
      <c r="B7" s="25" t="s">
        <v>1</v>
      </c>
      <c r="C7" s="25" t="s">
        <v>2</v>
      </c>
      <c r="D7" s="25" t="s">
        <v>3</v>
      </c>
      <c r="E7" s="25" t="s">
        <v>4</v>
      </c>
      <c r="F7" s="25" t="s">
        <v>5</v>
      </c>
      <c r="G7" s="25" t="s">
        <v>6</v>
      </c>
      <c r="H7" s="25" t="s">
        <v>7</v>
      </c>
      <c r="I7" s="25" t="s">
        <v>8</v>
      </c>
      <c r="J7" s="25" t="s">
        <v>9</v>
      </c>
      <c r="K7" s="25" t="s">
        <v>10</v>
      </c>
      <c r="L7" s="25" t="s">
        <v>11</v>
      </c>
    </row>
    <row r="8" spans="1:12" ht="17" thickTop="1" x14ac:dyDescent="0.2">
      <c r="A8" s="8" t="s">
        <v>50</v>
      </c>
      <c r="B8" s="1">
        <v>56</v>
      </c>
      <c r="C8" s="1">
        <v>58</v>
      </c>
      <c r="D8" s="1">
        <v>57</v>
      </c>
      <c r="E8" s="1">
        <v>63</v>
      </c>
      <c r="F8" s="1">
        <v>68</v>
      </c>
      <c r="G8" s="1">
        <v>74</v>
      </c>
      <c r="H8" s="1">
        <v>90</v>
      </c>
      <c r="I8" s="1">
        <v>79</v>
      </c>
      <c r="J8" s="1">
        <v>114</v>
      </c>
      <c r="K8" s="1">
        <v>105</v>
      </c>
      <c r="L8" s="2">
        <f>(K8-B8)/B8</f>
        <v>0.875</v>
      </c>
    </row>
    <row r="9" spans="1:12" ht="32" x14ac:dyDescent="0.2">
      <c r="A9" s="8" t="s">
        <v>51</v>
      </c>
      <c r="B9" s="1">
        <v>50</v>
      </c>
      <c r="C9" s="1">
        <v>54</v>
      </c>
      <c r="D9" s="1">
        <v>57</v>
      </c>
      <c r="E9" s="1">
        <v>63</v>
      </c>
      <c r="F9" s="1">
        <v>68</v>
      </c>
      <c r="G9" s="1">
        <v>77</v>
      </c>
      <c r="H9" s="1">
        <v>93</v>
      </c>
      <c r="I9" s="1">
        <v>107</v>
      </c>
      <c r="J9" s="1">
        <v>134</v>
      </c>
      <c r="K9" s="1">
        <v>104</v>
      </c>
      <c r="L9" s="2">
        <f>(K9-B9)/B9</f>
        <v>1.08</v>
      </c>
    </row>
    <row r="10" spans="1:12" x14ac:dyDescent="0.2">
      <c r="A10" s="9"/>
    </row>
    <row r="11" spans="1:12" x14ac:dyDescent="0.2">
      <c r="A11" s="55" t="s">
        <v>24</v>
      </c>
      <c r="B11" s="55"/>
      <c r="C11" s="55"/>
      <c r="D11" s="55"/>
      <c r="E11" s="55"/>
      <c r="F11" s="55"/>
    </row>
    <row r="12" spans="1:12" ht="16" thickBot="1" x14ac:dyDescent="0.25">
      <c r="A12" s="20"/>
      <c r="B12" s="56" t="s">
        <v>1</v>
      </c>
      <c r="C12" s="56"/>
      <c r="D12" s="57" t="s">
        <v>10</v>
      </c>
      <c r="E12" s="56"/>
      <c r="F12" s="26" t="s">
        <v>25</v>
      </c>
    </row>
    <row r="13" spans="1:12" ht="17" thickTop="1" x14ac:dyDescent="0.2">
      <c r="A13" s="8" t="s">
        <v>50</v>
      </c>
      <c r="B13" s="1">
        <f>B3</f>
        <v>60200</v>
      </c>
      <c r="C13" s="2">
        <f>B13/$B$15</f>
        <v>0.78084466120161877</v>
      </c>
      <c r="D13" s="4">
        <f>K3</f>
        <v>13911</v>
      </c>
      <c r="E13" s="5">
        <f>D13/$D$15</f>
        <v>0.66636328798620426</v>
      </c>
      <c r="F13" s="7">
        <f>E13-C13</f>
        <v>-0.11448137321541452</v>
      </c>
    </row>
    <row r="14" spans="1:12" ht="32" x14ac:dyDescent="0.2">
      <c r="A14" s="8" t="s">
        <v>51</v>
      </c>
      <c r="B14" s="1">
        <f>B4</f>
        <v>16896</v>
      </c>
      <c r="C14" s="2">
        <f>B14/$B$15</f>
        <v>0.21915533879838123</v>
      </c>
      <c r="D14" s="4">
        <f>K4</f>
        <v>6965</v>
      </c>
      <c r="E14" s="5">
        <f>D14/$D$15</f>
        <v>0.33363671201379574</v>
      </c>
      <c r="F14" s="7">
        <f>E14-C14</f>
        <v>0.11448137321541452</v>
      </c>
    </row>
    <row r="15" spans="1:12" x14ac:dyDescent="0.2">
      <c r="A15" s="23" t="s">
        <v>52</v>
      </c>
      <c r="B15" s="30">
        <f>SUM(B13:B14)</f>
        <v>77096</v>
      </c>
      <c r="D15" s="32">
        <f>SUM(D13:D14)</f>
        <v>20876</v>
      </c>
      <c r="F15" s="6"/>
    </row>
    <row r="17" spans="1:12" x14ac:dyDescent="0.2">
      <c r="A17" s="55" t="s">
        <v>53</v>
      </c>
      <c r="B17" s="55"/>
      <c r="C17" s="55"/>
      <c r="D17" s="55"/>
      <c r="E17" s="55"/>
      <c r="F17" s="55"/>
      <c r="G17" s="55"/>
      <c r="H17" s="55"/>
      <c r="I17" s="55"/>
      <c r="J17" s="55"/>
      <c r="K17" s="55"/>
      <c r="L17" s="55"/>
    </row>
    <row r="18" spans="1:12" ht="16" thickBot="1" x14ac:dyDescent="0.25">
      <c r="A18" s="20"/>
      <c r="B18" s="25" t="s">
        <v>1</v>
      </c>
      <c r="C18" s="25" t="s">
        <v>2</v>
      </c>
      <c r="D18" s="25" t="s">
        <v>3</v>
      </c>
      <c r="E18" s="25" t="s">
        <v>4</v>
      </c>
      <c r="F18" s="25" t="s">
        <v>5</v>
      </c>
      <c r="G18" s="25" t="s">
        <v>6</v>
      </c>
      <c r="H18" s="25" t="s">
        <v>7</v>
      </c>
      <c r="I18" s="25" t="s">
        <v>8</v>
      </c>
      <c r="J18" s="25" t="s">
        <v>9</v>
      </c>
      <c r="K18" s="25" t="s">
        <v>10</v>
      </c>
      <c r="L18" s="25" t="s">
        <v>11</v>
      </c>
    </row>
    <row r="19" spans="1:12" ht="17" thickTop="1" x14ac:dyDescent="0.2">
      <c r="A19" s="8" t="s">
        <v>50</v>
      </c>
      <c r="B19" s="1">
        <v>56</v>
      </c>
      <c r="C19" s="1">
        <v>58</v>
      </c>
      <c r="D19" s="1">
        <v>57</v>
      </c>
      <c r="E19" s="1">
        <v>63</v>
      </c>
      <c r="F19" s="1">
        <v>68</v>
      </c>
      <c r="G19" s="1">
        <v>74</v>
      </c>
      <c r="H19" s="1">
        <v>90</v>
      </c>
      <c r="I19" s="1">
        <v>79</v>
      </c>
      <c r="J19" s="1">
        <v>114</v>
      </c>
      <c r="K19" s="1">
        <v>105</v>
      </c>
      <c r="L19" s="2">
        <f>(K19-B19)/B19</f>
        <v>0.875</v>
      </c>
    </row>
    <row r="20" spans="1:12" ht="32" x14ac:dyDescent="0.2">
      <c r="A20" s="8" t="s">
        <v>51</v>
      </c>
      <c r="B20" s="1">
        <v>50</v>
      </c>
      <c r="C20" s="1">
        <v>54</v>
      </c>
      <c r="D20" s="1">
        <v>57</v>
      </c>
      <c r="E20" s="1">
        <v>63</v>
      </c>
      <c r="F20" s="1">
        <v>68</v>
      </c>
      <c r="G20" s="1">
        <v>77</v>
      </c>
      <c r="H20" s="1">
        <v>93</v>
      </c>
      <c r="I20" s="1">
        <v>107</v>
      </c>
      <c r="J20" s="1">
        <v>134</v>
      </c>
      <c r="K20" s="1">
        <v>104</v>
      </c>
      <c r="L20" s="2">
        <f>(K20-B20)/B20</f>
        <v>1.08</v>
      </c>
    </row>
    <row r="21" spans="1:12" x14ac:dyDescent="0.2">
      <c r="A21" s="9"/>
    </row>
    <row r="22" spans="1:12" x14ac:dyDescent="0.2">
      <c r="A22" s="22"/>
    </row>
  </sheetData>
  <mergeCells count="6">
    <mergeCell ref="A1:L1"/>
    <mergeCell ref="A17:L17"/>
    <mergeCell ref="B12:C12"/>
    <mergeCell ref="D12:E12"/>
    <mergeCell ref="A11:F11"/>
    <mergeCell ref="A6:L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78375-8884-44e1-a41a-abcd80d5fac2">
      <Terms xmlns="http://schemas.microsoft.com/office/infopath/2007/PartnerControls"/>
    </lcf76f155ced4ddcb4097134ff3c332f>
    <TaxCatchAll xmlns="dc55dd11-0d63-471b-adf2-4c7639b7506a" xsi:nil="true"/>
    <Layoutdate xmlns="07e78375-8884-44e1-a41a-abcd80d5fa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6CAF971A9EE247B7CB7256455C847A" ma:contentTypeVersion="15" ma:contentTypeDescription="Create a new document." ma:contentTypeScope="" ma:versionID="514786bc2e685ef3a86bf7ebaccafb21">
  <xsd:schema xmlns:xsd="http://www.w3.org/2001/XMLSchema" xmlns:xs="http://www.w3.org/2001/XMLSchema" xmlns:p="http://schemas.microsoft.com/office/2006/metadata/properties" xmlns:ns2="07e78375-8884-44e1-a41a-abcd80d5fac2" xmlns:ns3="dc55dd11-0d63-471b-adf2-4c7639b7506a" targetNamespace="http://schemas.microsoft.com/office/2006/metadata/properties" ma:root="true" ma:fieldsID="2018b6823b92a76156ea92def0c1d548" ns2:_="" ns3:_="">
    <xsd:import namespace="07e78375-8884-44e1-a41a-abcd80d5fac2"/>
    <xsd:import namespace="dc55dd11-0d63-471b-adf2-4c7639b750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ayout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78375-8884-44e1-a41a-abcd80d5f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530f4bc-c3f8-412c-8771-dbb00ed82c5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ayoutdate" ma:index="21" nillable="true" ma:displayName="Layout date" ma:format="Dropdown" ma:internalName="Layoutdate">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5dd11-0d63-471b-adf2-4c7639b7506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00172c9-6d81-4b70-8d1a-07e32bee9efb}" ma:internalName="TaxCatchAll" ma:showField="CatchAllData" ma:web="dc55dd11-0d63-471b-adf2-4c7639b7506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3CEC67-4C89-4F4F-87EE-DBD72166655E}">
  <ds:schemaRefs>
    <ds:schemaRef ds:uri="http://schemas.microsoft.com/office/2006/documentManagement/types"/>
    <ds:schemaRef ds:uri="http://www.w3.org/XML/1998/namespace"/>
    <ds:schemaRef ds:uri="07e78375-8884-44e1-a41a-abcd80d5fac2"/>
    <ds:schemaRef ds:uri="http://schemas.microsoft.com/office/2006/metadata/properties"/>
    <ds:schemaRef ds:uri="http://purl.org/dc/dcmitype/"/>
    <ds:schemaRef ds:uri="http://purl.org/dc/terms/"/>
    <ds:schemaRef ds:uri="dc55dd11-0d63-471b-adf2-4c7639b7506a"/>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D6DEC8B-472E-4161-B6A6-732B57B7EB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78375-8884-44e1-a41a-abcd80d5fac2"/>
    <ds:schemaRef ds:uri="dc55dd11-0d63-471b-adf2-4c7639b75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F1356E-CB37-41FD-8E27-E29B93ACEC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README</vt:lpstr>
      <vt:lpstr>Summary</vt:lpstr>
      <vt:lpstr>Top Charge</vt:lpstr>
      <vt:lpstr>Mental Health Status</vt:lpstr>
      <vt:lpstr>Charge Type by MH Stat</vt:lpstr>
      <vt:lpstr>Age</vt:lpstr>
      <vt:lpstr>Gender</vt:lpstr>
      <vt:lpstr>Race</vt:lpstr>
      <vt:lpstr>Housing 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Arden Armbruster</dc:creator>
  <cp:keywords/>
  <dc:description/>
  <cp:lastModifiedBy>Communications Team</cp:lastModifiedBy>
  <cp:revision/>
  <dcterms:created xsi:type="dcterms:W3CDTF">2023-08-31T19:35:59Z</dcterms:created>
  <dcterms:modified xsi:type="dcterms:W3CDTF">2024-03-18T18:17:14Z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0x0101007D6CAF971A9EE247B7CB7256455C847A</vt:lpwstr>
  </property>
  <property fmtid="{D5CDD505-2E9C-101B-9397-08002B2CF9AE}" pid="3" name="MediaServiceImageTags">
    <vt:lpwstr/>
  </property>
</Properties>
</file>