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ublications\2020-school-reopening-cost-reestimate\Updated Files\"/>
    </mc:Choice>
  </mc:AlternateContent>
  <bookViews>
    <workbookView xWindow="0" yWindow="0" windowWidth="19200" windowHeight="6765"/>
  </bookViews>
  <sheets>
    <sheet name="Interacti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10" i="1"/>
  <c r="B9" i="1" s="1"/>
  <c r="B13" i="1"/>
  <c r="B16" i="1"/>
  <c r="B20" i="1"/>
  <c r="B18" i="1" s="1"/>
  <c r="B21" i="1"/>
  <c r="B23" i="1"/>
  <c r="B25" i="1" l="1"/>
</calcChain>
</file>

<file path=xl/sharedStrings.xml><?xml version="1.0" encoding="utf-8"?>
<sst xmlns="http://schemas.openxmlformats.org/spreadsheetml/2006/main" count="27" uniqueCount="23">
  <si>
    <t>TOTAL</t>
  </si>
  <si>
    <t>Share of Students and Staff Tested</t>
  </si>
  <si>
    <t>Cost per test</t>
  </si>
  <si>
    <t>Percent Increase</t>
  </si>
  <si>
    <t>Labor cleaning costs</t>
  </si>
  <si>
    <t>Custodial Supplies</t>
  </si>
  <si>
    <t>Custodial staff PPE</t>
  </si>
  <si>
    <t>Custodial costs</t>
  </si>
  <si>
    <t>Electrostatic cleaners and foaming hand sanitizer</t>
  </si>
  <si>
    <t>Student and Employee PPE</t>
  </si>
  <si>
    <t>Transportation</t>
  </si>
  <si>
    <t>Nurses</t>
  </si>
  <si>
    <t>Teachers (including masks)</t>
  </si>
  <si>
    <t>Cost of Additional Staff Needed</t>
  </si>
  <si>
    <t>Nursing/Safety Supplies</t>
  </si>
  <si>
    <t>School Staff PPE</t>
  </si>
  <si>
    <t>Share of Students that Forget Masks</t>
  </si>
  <si>
    <t>Systemwide Opt-in Rate for In-person Instruction</t>
  </si>
  <si>
    <t>Students' PPE (masks)</t>
  </si>
  <si>
    <t>Assumptions</t>
  </si>
  <si>
    <t>Total Cost</t>
  </si>
  <si>
    <t>Cost per Week of Reopening New York City Public Schools</t>
  </si>
  <si>
    <t>Costs for Covid-19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</si>
</sst>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1" xfId="0" applyNumberFormat="1" applyFont="1" applyBorder="1"/>
    <xf numFmtId="0" fontId="2" fillId="0" borderId="2" xfId="0" applyFont="1" applyBorder="1"/>
    <xf numFmtId="9" fontId="0" fillId="0" borderId="0" xfId="0" applyNumberFormat="1"/>
    <xf numFmtId="0" fontId="0" fillId="0" borderId="3" xfId="0" applyBorder="1"/>
    <xf numFmtId="9" fontId="0" fillId="2" borderId="4" xfId="0" applyNumberFormat="1" applyFill="1" applyBorder="1"/>
    <xf numFmtId="164" fontId="2" fillId="0" borderId="2" xfId="1" applyNumberFormat="1" applyFont="1" applyBorder="1"/>
    <xf numFmtId="0" fontId="2" fillId="0" borderId="2" xfId="0" applyFont="1" applyBorder="1" applyAlignment="1">
      <alignment horizontal="left" vertical="center"/>
    </xf>
    <xf numFmtId="0" fontId="0" fillId="0" borderId="6" xfId="0" applyBorder="1"/>
    <xf numFmtId="0" fontId="0" fillId="0" borderId="0" xfId="0" applyBorder="1"/>
    <xf numFmtId="164" fontId="0" fillId="0" borderId="7" xfId="1" applyNumberFormat="1" applyFont="1" applyBorder="1"/>
    <xf numFmtId="0" fontId="0" fillId="0" borderId="3" xfId="0" applyFont="1" applyBorder="1" applyAlignment="1">
      <alignment horizontal="left" indent="1"/>
    </xf>
    <xf numFmtId="164" fontId="0" fillId="0" borderId="2" xfId="1" applyNumberFormat="1" applyFont="1" applyBorder="1"/>
    <xf numFmtId="0" fontId="0" fillId="0" borderId="7" xfId="0" applyFont="1" applyBorder="1" applyAlignment="1">
      <alignment horizontal="left" indent="1"/>
    </xf>
    <xf numFmtId="0" fontId="0" fillId="0" borderId="3" xfId="0" applyFont="1" applyBorder="1" applyAlignment="1">
      <alignment horizontal="left" vertical="center" indent="1"/>
    </xf>
    <xf numFmtId="0" fontId="0" fillId="0" borderId="9" xfId="0" applyBorder="1"/>
    <xf numFmtId="0" fontId="0" fillId="0" borderId="10" xfId="0" applyBorder="1"/>
    <xf numFmtId="164" fontId="2" fillId="0" borderId="2" xfId="0" applyNumberFormat="1" applyFont="1" applyBorder="1"/>
    <xf numFmtId="0" fontId="0" fillId="0" borderId="7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left" vertical="center" indent="1"/>
    </xf>
    <xf numFmtId="164" fontId="0" fillId="0" borderId="3" xfId="1" applyNumberFormat="1" applyFont="1" applyBorder="1"/>
    <xf numFmtId="0" fontId="0" fillId="0" borderId="3" xfId="0" applyFont="1" applyFill="1" applyBorder="1" applyAlignment="1">
      <alignment horizontal="left" indent="1"/>
    </xf>
    <xf numFmtId="164" fontId="2" fillId="0" borderId="10" xfId="0" applyNumberFormat="1" applyFont="1" applyBorder="1"/>
    <xf numFmtId="0" fontId="2" fillId="0" borderId="10" xfId="0" applyFont="1" applyBorder="1"/>
    <xf numFmtId="164" fontId="2" fillId="0" borderId="10" xfId="1" applyNumberFormat="1" applyFont="1" applyBorder="1"/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 wrapText="1"/>
    </xf>
    <xf numFmtId="9" fontId="0" fillId="2" borderId="4" xfId="0" applyNumberFormat="1" applyFill="1" applyBorder="1" applyAlignment="1">
      <alignment horizontal="right"/>
    </xf>
    <xf numFmtId="0" fontId="0" fillId="0" borderId="3" xfId="0" applyBorder="1" applyAlignment="1">
      <alignment horizontal="right"/>
    </xf>
    <xf numFmtId="9" fontId="0" fillId="2" borderId="6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right"/>
    </xf>
    <xf numFmtId="165" fontId="0" fillId="2" borderId="8" xfId="0" applyNumberFormat="1" applyFill="1" applyBorder="1" applyAlignment="1">
      <alignment horizontal="right"/>
    </xf>
    <xf numFmtId="6" fontId="0" fillId="2" borderId="4" xfId="0" applyNumberFormat="1" applyFill="1" applyBorder="1" applyAlignment="1">
      <alignment horizontal="right"/>
    </xf>
    <xf numFmtId="0" fontId="0" fillId="0" borderId="5" xfId="0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</xdr:row>
      <xdr:rowOff>12699</xdr:rowOff>
    </xdr:from>
    <xdr:to>
      <xdr:col>9</xdr:col>
      <xdr:colOff>438150</xdr:colOff>
      <xdr:row>19</xdr:row>
      <xdr:rowOff>142875</xdr:rowOff>
    </xdr:to>
    <xdr:sp macro="" textlink="">
      <xdr:nvSpPr>
        <xdr:cNvPr id="2" name="TextBox 1"/>
        <xdr:cNvSpPr txBox="1"/>
      </xdr:nvSpPr>
      <xdr:spPr>
        <a:xfrm>
          <a:off x="7391400" y="393699"/>
          <a:ext cx="2019300" cy="3940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green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boxes provide drop-down menus to allow for a range of options. Once adjusted, dollar amounts reflected in the "Total Cost" column will adjust.</a:t>
          </a:r>
        </a:p>
        <a:p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note that assumptions for the opt-in rate for in-person instruction for students are completely separate from the assumptions for the cost of additional teachers. </a:t>
          </a:r>
        </a:p>
        <a:p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However,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costs for Covid-19 testing are adjusted when changes are made to the systemwide opt-in rate for in-person instruction for students and when changes are made to the percent increase in teachers.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topLeftCell="A6" workbookViewId="0">
      <selection activeCell="L3" sqref="L3"/>
    </sheetView>
  </sheetViews>
  <sheetFormatPr defaultRowHeight="15" x14ac:dyDescent="0.25"/>
  <cols>
    <col min="1" max="1" width="43" customWidth="1"/>
    <col min="2" max="2" width="13" bestFit="1" customWidth="1"/>
    <col min="3" max="3" width="18.7109375" customWidth="1"/>
    <col min="4" max="4" width="10.140625" customWidth="1"/>
    <col min="5" max="5" width="16" customWidth="1"/>
  </cols>
  <sheetData>
    <row r="1" spans="1:26" x14ac:dyDescent="0.25">
      <c r="A1" s="45" t="s">
        <v>21</v>
      </c>
      <c r="B1" s="45"/>
      <c r="C1" s="45"/>
      <c r="D1" s="45"/>
      <c r="E1" s="45"/>
      <c r="F1" s="45"/>
    </row>
    <row r="2" spans="1:26" x14ac:dyDescent="0.25">
      <c r="B2" s="27" t="s">
        <v>20</v>
      </c>
      <c r="C2" s="42" t="s">
        <v>19</v>
      </c>
      <c r="D2" s="43"/>
      <c r="E2" s="43"/>
      <c r="F2" s="44"/>
    </row>
    <row r="3" spans="1:26" ht="60" x14ac:dyDescent="0.25">
      <c r="A3" s="2" t="s">
        <v>18</v>
      </c>
      <c r="B3" s="6">
        <f>949932*D3*F3*1.83</f>
        <v>302477.34743999998</v>
      </c>
      <c r="C3" s="28" t="s">
        <v>17</v>
      </c>
      <c r="D3" s="29">
        <v>0.57999999999999996</v>
      </c>
      <c r="E3" s="28" t="s">
        <v>16</v>
      </c>
      <c r="F3" s="5">
        <v>0.3</v>
      </c>
      <c r="Z3" s="3">
        <v>0</v>
      </c>
    </row>
    <row r="4" spans="1:26" x14ac:dyDescent="0.25">
      <c r="A4" s="2"/>
      <c r="B4" s="6"/>
      <c r="C4" s="26"/>
      <c r="D4" s="9"/>
      <c r="E4" s="25"/>
      <c r="F4" s="8"/>
      <c r="Z4" s="3">
        <v>0.05</v>
      </c>
    </row>
    <row r="5" spans="1:26" x14ac:dyDescent="0.25">
      <c r="A5" s="2" t="s">
        <v>15</v>
      </c>
      <c r="B5" s="6">
        <v>1703620</v>
      </c>
      <c r="C5" s="4"/>
      <c r="D5" s="9"/>
      <c r="E5" s="9"/>
      <c r="F5" s="8"/>
      <c r="Z5" s="3">
        <v>0.1</v>
      </c>
    </row>
    <row r="6" spans="1:26" x14ac:dyDescent="0.25">
      <c r="A6" s="23"/>
      <c r="B6" s="6"/>
      <c r="C6" s="4"/>
      <c r="D6" s="9"/>
      <c r="E6" s="9"/>
      <c r="F6" s="8"/>
      <c r="Z6" s="3">
        <v>0.15</v>
      </c>
    </row>
    <row r="7" spans="1:26" x14ac:dyDescent="0.25">
      <c r="A7" s="23" t="s">
        <v>14</v>
      </c>
      <c r="B7" s="24">
        <v>264706</v>
      </c>
      <c r="C7" s="4"/>
      <c r="D7" s="9"/>
      <c r="E7" s="9"/>
      <c r="F7" s="8"/>
      <c r="Z7" s="3">
        <v>0.2</v>
      </c>
    </row>
    <row r="8" spans="1:26" x14ac:dyDescent="0.25">
      <c r="A8" s="23"/>
      <c r="B8" s="24"/>
      <c r="C8" s="4"/>
      <c r="D8" s="9"/>
      <c r="E8" s="9"/>
      <c r="F8" s="8"/>
      <c r="Z8" s="3">
        <v>0.25</v>
      </c>
    </row>
    <row r="9" spans="1:26" x14ac:dyDescent="0.25">
      <c r="A9" s="23" t="s">
        <v>13</v>
      </c>
      <c r="B9" s="22">
        <f>SUM(B10:B11)</f>
        <v>20391911.138888888</v>
      </c>
      <c r="C9" s="16"/>
      <c r="D9" s="15"/>
      <c r="E9" s="9"/>
      <c r="F9" s="8"/>
      <c r="Z9" s="3">
        <v>0.3</v>
      </c>
    </row>
    <row r="10" spans="1:26" x14ac:dyDescent="0.25">
      <c r="A10" s="21" t="s">
        <v>12</v>
      </c>
      <c r="B10" s="20">
        <f>(((ROUND((78174*D10),0))-3727)*(58154/(180/5)))+(ROUND(78174*D10,0)*1.83*5)</f>
        <v>19379111.138888888</v>
      </c>
      <c r="C10" s="30" t="s">
        <v>3</v>
      </c>
      <c r="D10" s="31">
        <v>0.2</v>
      </c>
      <c r="E10" s="32"/>
      <c r="F10" s="33"/>
      <c r="Z10" s="3">
        <v>0.35</v>
      </c>
    </row>
    <row r="11" spans="1:26" x14ac:dyDescent="0.25">
      <c r="A11" s="18" t="s">
        <v>11</v>
      </c>
      <c r="B11" s="10">
        <v>1012800</v>
      </c>
      <c r="C11" s="34"/>
      <c r="D11" s="35"/>
      <c r="E11" s="32"/>
      <c r="F11" s="33"/>
      <c r="Z11" s="3">
        <v>0.4</v>
      </c>
    </row>
    <row r="12" spans="1:26" x14ac:dyDescent="0.25">
      <c r="A12" s="18"/>
      <c r="B12" s="10"/>
      <c r="C12" s="30"/>
      <c r="D12" s="33"/>
      <c r="E12" s="32"/>
      <c r="F12" s="33"/>
      <c r="Z12" s="3">
        <v>0.45</v>
      </c>
    </row>
    <row r="13" spans="1:26" x14ac:dyDescent="0.25">
      <c r="A13" s="2" t="s">
        <v>10</v>
      </c>
      <c r="B13" s="17">
        <f>SUM(B14:B16)</f>
        <v>1738681.1500000001</v>
      </c>
      <c r="C13" s="36"/>
      <c r="D13" s="37"/>
      <c r="E13" s="32"/>
      <c r="F13" s="33"/>
      <c r="Z13" s="3">
        <v>0.5</v>
      </c>
    </row>
    <row r="14" spans="1:26" x14ac:dyDescent="0.25">
      <c r="A14" s="19" t="s">
        <v>9</v>
      </c>
      <c r="B14" s="10">
        <v>141097</v>
      </c>
      <c r="C14" s="30"/>
      <c r="D14" s="33"/>
      <c r="E14" s="32"/>
      <c r="F14" s="33"/>
      <c r="Z14" s="3">
        <v>0.51</v>
      </c>
    </row>
    <row r="15" spans="1:26" x14ac:dyDescent="0.25">
      <c r="A15" s="19" t="s">
        <v>8</v>
      </c>
      <c r="B15" s="12">
        <v>35793</v>
      </c>
      <c r="C15" s="30"/>
      <c r="D15" s="33"/>
      <c r="E15" s="32"/>
      <c r="F15" s="33"/>
      <c r="Z15" s="3">
        <v>0.52</v>
      </c>
    </row>
    <row r="16" spans="1:26" x14ac:dyDescent="0.25">
      <c r="A16" s="18" t="s">
        <v>4</v>
      </c>
      <c r="B16" s="12">
        <f>31235823*D16</f>
        <v>1561791.1500000001</v>
      </c>
      <c r="C16" s="38" t="s">
        <v>3</v>
      </c>
      <c r="D16" s="29">
        <v>0.05</v>
      </c>
      <c r="E16" s="32"/>
      <c r="F16" s="33"/>
      <c r="Z16" s="3">
        <v>0.53</v>
      </c>
    </row>
    <row r="17" spans="1:26" x14ac:dyDescent="0.25">
      <c r="A17" s="18"/>
      <c r="B17" s="12"/>
      <c r="C17" s="36"/>
      <c r="D17" s="32"/>
      <c r="E17" s="32"/>
      <c r="F17" s="33"/>
      <c r="Z17" s="3">
        <v>0.54</v>
      </c>
    </row>
    <row r="18" spans="1:26" x14ac:dyDescent="0.25">
      <c r="A18" s="2" t="s">
        <v>7</v>
      </c>
      <c r="B18" s="17">
        <f>SUM(B19:B21)</f>
        <v>5559929.625</v>
      </c>
      <c r="C18" s="36"/>
      <c r="D18" s="37"/>
      <c r="E18" s="32"/>
      <c r="F18" s="33"/>
      <c r="Z18" s="3">
        <v>0.55000000000000004</v>
      </c>
    </row>
    <row r="19" spans="1:26" x14ac:dyDescent="0.25">
      <c r="A19" s="14" t="s">
        <v>6</v>
      </c>
      <c r="B19" s="10">
        <v>519175</v>
      </c>
      <c r="C19" s="30"/>
      <c r="D19" s="33"/>
      <c r="E19" s="32"/>
      <c r="F19" s="33"/>
      <c r="Z19" s="3">
        <v>0.56000000000000005</v>
      </c>
    </row>
    <row r="20" spans="1:26" x14ac:dyDescent="0.25">
      <c r="A20" s="11" t="s">
        <v>5</v>
      </c>
      <c r="B20" s="12">
        <f>1869318*(1+D20)</f>
        <v>2803977</v>
      </c>
      <c r="C20" s="38" t="s">
        <v>3</v>
      </c>
      <c r="D20" s="29">
        <v>0.5</v>
      </c>
      <c r="E20" s="32"/>
      <c r="F20" s="33"/>
      <c r="Z20" s="3">
        <v>0.56999999999999995</v>
      </c>
    </row>
    <row r="21" spans="1:26" x14ac:dyDescent="0.25">
      <c r="A21" s="13" t="s">
        <v>4</v>
      </c>
      <c r="B21" s="12">
        <f>17894221*D21</f>
        <v>2236777.625</v>
      </c>
      <c r="C21" s="34" t="s">
        <v>3</v>
      </c>
      <c r="D21" s="39">
        <v>0.125</v>
      </c>
      <c r="E21" s="32"/>
      <c r="F21" s="33"/>
      <c r="Z21" s="3">
        <v>0.57999999999999996</v>
      </c>
    </row>
    <row r="22" spans="1:26" x14ac:dyDescent="0.25">
      <c r="A22" s="11"/>
      <c r="B22" s="10"/>
      <c r="C22" s="30"/>
      <c r="D22" s="32"/>
      <c r="E22" s="32"/>
      <c r="F22" s="33"/>
      <c r="Z22" s="3">
        <v>0.59</v>
      </c>
    </row>
    <row r="23" spans="1:26" ht="45" x14ac:dyDescent="0.25">
      <c r="A23" s="7" t="s">
        <v>22</v>
      </c>
      <c r="B23" s="6">
        <f>(SUM((949932*D3*F23*D23),((119688+(78174*D10))*F23*D23)))/22*5</f>
        <v>1637721.6545454543</v>
      </c>
      <c r="C23" s="38" t="s">
        <v>2</v>
      </c>
      <c r="D23" s="40">
        <v>70</v>
      </c>
      <c r="E23" s="41" t="s">
        <v>1</v>
      </c>
      <c r="F23" s="29">
        <v>0.15</v>
      </c>
      <c r="Z23" s="3">
        <v>0.6</v>
      </c>
    </row>
    <row r="24" spans="1:26" x14ac:dyDescent="0.25">
      <c r="B24" s="4"/>
      <c r="Z24" s="3">
        <v>0.65</v>
      </c>
    </row>
    <row r="25" spans="1:26" x14ac:dyDescent="0.25">
      <c r="A25" s="2" t="s">
        <v>0</v>
      </c>
      <c r="B25" s="1">
        <f>SUM(B3:B9,B13,B18,B23)</f>
        <v>31599046.91587434</v>
      </c>
    </row>
  </sheetData>
  <mergeCells count="2">
    <mergeCell ref="C2:F2"/>
    <mergeCell ref="A1:F1"/>
  </mergeCells>
  <dataValidations count="8">
    <dataValidation type="list" allowBlank="1" showInputMessage="1" showErrorMessage="1" sqref="F23">
      <formula1>"0%,5%,10%,15%,20%,25%"</formula1>
    </dataValidation>
    <dataValidation type="list" allowBlank="1" showInputMessage="1" showErrorMessage="1" promptTitle="Select Share" sqref="D23">
      <formula1>"$70,$80,$90"</formula1>
    </dataValidation>
    <dataValidation type="list" allowBlank="1" showInputMessage="1" showErrorMessage="1" promptTitle="Select Share" sqref="D21">
      <formula1>"0%,5%,10%,12.5%,15%,20%,25%,30%,35%,40%,45%,50%"</formula1>
    </dataValidation>
    <dataValidation type="list" allowBlank="1" showInputMessage="1" showErrorMessage="1" promptTitle="Select Share" sqref="D20">
      <formula1>"0%,10%,20%,30%,40%,50%,60%,70%,80%,90%,100%"</formula1>
    </dataValidation>
    <dataValidation type="list" allowBlank="1" showInputMessage="1" showErrorMessage="1" promptTitle="Select Share" sqref="D10">
      <formula1>"0%,5%,10%,15%,20%,25%,30%,35%,,40%,45%,50%"</formula1>
    </dataValidation>
    <dataValidation type="list" allowBlank="1" showInputMessage="1" showErrorMessage="1" promptTitle="Select Share" sqref="D16">
      <formula1>"0%,1%,2%,3%,4%,5%,6%,7%,8%,9%,10%,15%,20%"</formula1>
    </dataValidation>
    <dataValidation type="list" allowBlank="1" showInputMessage="1" showErrorMessage="1" sqref="F3">
      <formula1>"0%,10%,20%,30%,40%,50%,60%,70%,80%,90%,100%"</formula1>
    </dataValidation>
    <dataValidation type="list" allowBlank="1" showInputMessage="1" showErrorMessage="1" promptTitle="Select Share" sqref="D3">
      <formula1>$Z$3:$Z$24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Interactive</vt:lpstr>
    </vt:vector>
  </TitlesOfParts>
  <Company>IBO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Sarita Subramanian</dc:creator>
  <cp:lastModifiedBy>publication</cp:lastModifiedBy>
  <dcterms:created xsi:type="dcterms:W3CDTF">2020-09-15T16:30:33Z</dcterms:created>
  <dcterms:modified xsi:type="dcterms:W3CDTF">2020-09-16T13:05:23Z</dcterms:modified>
</cp:coreProperties>
</file>